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LCB\konkurs POMYSŁ NA BIZNES\Edycja XVII\IV - Szkolenia\260326 - Biznesplan - cz. opisowa + finansowa\Część finansowa\"/>
    </mc:Choice>
  </mc:AlternateContent>
  <xr:revisionPtr revIDLastSave="0" documentId="13_ncr:1_{E707E407-33F5-4D80-8324-A6E33F6BF73B}" xr6:coauthVersionLast="47" xr6:coauthVersionMax="47" xr10:uidLastSave="{00000000-0000-0000-0000-000000000000}"/>
  <bookViews>
    <workbookView xWindow="-108" yWindow="-108" windowWidth="23256" windowHeight="12696" activeTab="3" xr2:uid="{00000000-000D-0000-FFFF-FFFF00000000}"/>
  </bookViews>
  <sheets>
    <sheet name="Część finansowa (pusty)" sheetId="1" r:id="rId1"/>
    <sheet name="Część finansowa " sheetId="2" r:id="rId2"/>
    <sheet name="ZUS" sheetId="3" r:id="rId3"/>
    <sheet name="Opodatkowanie wg. rodzaju " sheetId="4" r:id="rId4"/>
    <sheet name="Amortyzacja" sheetId="5" r:id="rId5"/>
    <sheet name="Wynagrodzenie pracownika" sheetId="6" r:id="rId6"/>
  </sheets>
  <definedNames>
    <definedName name="_xlnm.Print_Area" localSheetId="1">'Część finansowa '!$B$1:$E$126</definedName>
    <definedName name="_xlnm.Print_Area" localSheetId="0">'Część finansowa (pusty)'!$B$1:$E$126</definedName>
  </definedNames>
  <calcPr calcId="191029"/>
</workbook>
</file>

<file path=xl/calcChain.xml><?xml version="1.0" encoding="utf-8"?>
<calcChain xmlns="http://schemas.openxmlformats.org/spreadsheetml/2006/main">
  <c r="D6" i="3" l="1"/>
  <c r="C6" i="3"/>
  <c r="K34" i="3"/>
  <c r="K35" i="3"/>
  <c r="K36" i="3"/>
  <c r="K37" i="3"/>
  <c r="K38" i="3"/>
  <c r="K39" i="3"/>
  <c r="K40" i="3"/>
  <c r="K41" i="3"/>
  <c r="K42" i="3"/>
  <c r="K43" i="3"/>
  <c r="K44" i="3"/>
  <c r="K33" i="3"/>
  <c r="D5" i="3"/>
  <c r="D4" i="3"/>
  <c r="K19" i="3"/>
  <c r="K20" i="3"/>
  <c r="K21" i="3"/>
  <c r="K22" i="3"/>
  <c r="K23" i="3"/>
  <c r="K24" i="3"/>
  <c r="K25" i="3"/>
  <c r="K26" i="3"/>
  <c r="K27" i="3"/>
  <c r="K28" i="3"/>
  <c r="K29" i="3"/>
  <c r="K18" i="3"/>
  <c r="K4" i="3"/>
  <c r="K5" i="3"/>
  <c r="K6" i="3"/>
  <c r="K7" i="3"/>
  <c r="K8" i="3"/>
  <c r="K9" i="3"/>
  <c r="K10" i="3"/>
  <c r="K11" i="3"/>
  <c r="K12" i="3"/>
  <c r="K13" i="3"/>
  <c r="K14" i="3"/>
  <c r="K3" i="3"/>
  <c r="K15" i="3" l="1"/>
  <c r="C4" i="3" s="1"/>
  <c r="L45" i="3"/>
  <c r="L30" i="3"/>
  <c r="L15" i="3"/>
  <c r="K30" i="3" l="1"/>
  <c r="C5" i="3" s="1"/>
  <c r="E5" i="3" s="1"/>
  <c r="D73" i="2" s="1"/>
  <c r="D100" i="2" s="1"/>
  <c r="K45" i="3"/>
  <c r="C72" i="2"/>
  <c r="C92" i="2"/>
  <c r="D62" i="2"/>
  <c r="D91" i="2" s="1"/>
  <c r="G6" i="6"/>
  <c r="D59" i="2" s="1"/>
  <c r="D88" i="2" s="1"/>
  <c r="G7" i="6"/>
  <c r="E59" i="2" s="1"/>
  <c r="D58" i="2"/>
  <c r="D87" i="2" s="1"/>
  <c r="D57" i="2"/>
  <c r="D86" i="2" s="1"/>
  <c r="D54" i="2"/>
  <c r="E54" i="2" s="1"/>
  <c r="D23" i="2"/>
  <c r="E23" i="2" s="1"/>
  <c r="D24" i="2"/>
  <c r="E24" i="2" s="1"/>
  <c r="D25" i="2"/>
  <c r="E25" i="2" s="1"/>
  <c r="D22" i="2"/>
  <c r="E22" i="2" s="1"/>
  <c r="D9" i="2"/>
  <c r="E9" i="2" s="1"/>
  <c r="D10" i="2"/>
  <c r="E10" i="2" s="1"/>
  <c r="D11" i="2"/>
  <c r="E11" i="2" s="1"/>
  <c r="D8" i="2"/>
  <c r="E8" i="2" s="1"/>
  <c r="G5" i="6"/>
  <c r="E6" i="5"/>
  <c r="F6" i="5" s="1"/>
  <c r="E5" i="5"/>
  <c r="F5" i="5" s="1"/>
  <c r="E4" i="5"/>
  <c r="F4" i="5" s="1"/>
  <c r="C87" i="2"/>
  <c r="E119" i="2"/>
  <c r="D119" i="2"/>
  <c r="C119" i="2"/>
  <c r="E108" i="2"/>
  <c r="D108" i="2"/>
  <c r="C108" i="2"/>
  <c r="E103" i="2"/>
  <c r="D103" i="2"/>
  <c r="C103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3" i="2"/>
  <c r="D93" i="2"/>
  <c r="C93" i="2"/>
  <c r="E92" i="2"/>
  <c r="D92" i="2"/>
  <c r="C91" i="2"/>
  <c r="E90" i="2"/>
  <c r="D90" i="2"/>
  <c r="C90" i="2"/>
  <c r="E89" i="2"/>
  <c r="D89" i="2"/>
  <c r="C89" i="2"/>
  <c r="C88" i="2"/>
  <c r="C8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C39" i="2"/>
  <c r="C38" i="2"/>
  <c r="C37" i="2"/>
  <c r="C36" i="2"/>
  <c r="B31" i="2"/>
  <c r="B45" i="2" s="1"/>
  <c r="B30" i="2"/>
  <c r="B44" i="2" s="1"/>
  <c r="B29" i="2"/>
  <c r="B43" i="2" s="1"/>
  <c r="B28" i="2"/>
  <c r="B42" i="2" s="1"/>
  <c r="B27" i="2"/>
  <c r="B41" i="2" s="1"/>
  <c r="B26" i="2"/>
  <c r="B40" i="2" s="1"/>
  <c r="B25" i="2"/>
  <c r="B39" i="2" s="1"/>
  <c r="B24" i="2"/>
  <c r="B38" i="2" s="1"/>
  <c r="B23" i="2"/>
  <c r="B37" i="2" s="1"/>
  <c r="B22" i="2"/>
  <c r="B36" i="2" s="1"/>
  <c r="F7" i="5" l="1"/>
  <c r="E62" i="2"/>
  <c r="E91" i="2" s="1"/>
  <c r="E58" i="2"/>
  <c r="E87" i="2" s="1"/>
  <c r="E57" i="2"/>
  <c r="E86" i="2" s="1"/>
  <c r="E38" i="2"/>
  <c r="D39" i="2"/>
  <c r="E6" i="3"/>
  <c r="E73" i="2" s="1"/>
  <c r="E100" i="2" s="1"/>
  <c r="E4" i="3"/>
  <c r="E37" i="2"/>
  <c r="E39" i="2"/>
  <c r="D38" i="2"/>
  <c r="D36" i="2"/>
  <c r="E88" i="2"/>
  <c r="D72" i="2"/>
  <c r="E36" i="2"/>
  <c r="D37" i="2"/>
  <c r="C46" i="2"/>
  <c r="C53" i="2" s="1"/>
  <c r="C55" i="2" s="1"/>
  <c r="C84" i="2" s="1"/>
  <c r="C73" i="2" l="1"/>
  <c r="C100" i="2" s="1"/>
  <c r="E72" i="2"/>
  <c r="E46" i="2"/>
  <c r="E53" i="2" s="1"/>
  <c r="E55" i="2" s="1"/>
  <c r="E84" i="2" s="1"/>
  <c r="D46" i="2"/>
  <c r="D53" i="2" s="1"/>
  <c r="D55" i="2" s="1"/>
  <c r="D84" i="2" s="1"/>
  <c r="C74" i="2" l="1"/>
  <c r="C75" i="2" s="1"/>
  <c r="C101" i="2" s="1"/>
  <c r="C85" i="2" s="1"/>
  <c r="C102" i="2" s="1"/>
  <c r="C114" i="2" s="1"/>
  <c r="D83" i="2" s="1"/>
  <c r="E74" i="2"/>
  <c r="E75" i="2" s="1"/>
  <c r="D74" i="2"/>
  <c r="D75" i="2" s="1"/>
  <c r="D76" i="2" l="1"/>
  <c r="C76" i="2"/>
  <c r="C88" i="1"/>
  <c r="D72" i="1"/>
  <c r="E72" i="1"/>
  <c r="D119" i="1"/>
  <c r="E119" i="1"/>
  <c r="C119" i="1"/>
  <c r="D101" i="2" l="1"/>
  <c r="D85" i="2" s="1"/>
  <c r="D102" i="2" s="1"/>
  <c r="D114" i="2" s="1"/>
  <c r="E83" i="2" s="1"/>
  <c r="E101" i="2"/>
  <c r="E85" i="2" s="1"/>
  <c r="E76" i="2"/>
  <c r="D100" i="1"/>
  <c r="E100" i="1"/>
  <c r="C100" i="1"/>
  <c r="E102" i="2" l="1"/>
  <c r="E114" i="2" s="1"/>
  <c r="D101" i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D46" i="1" s="1"/>
  <c r="D53" i="1" s="1"/>
  <c r="D55" i="1" s="1"/>
  <c r="D74" i="1" s="1"/>
  <c r="D76" i="1" s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E46" i="1" l="1"/>
  <c r="E53" i="1" s="1"/>
  <c r="E55" i="1" s="1"/>
  <c r="E74" i="1" s="1"/>
  <c r="E76" i="1" s="1"/>
  <c r="C46" i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D102" i="1" s="1"/>
  <c r="D114" i="1" s="1"/>
  <c r="E83" i="1" s="1"/>
  <c r="E102" i="1" s="1"/>
  <c r="E114" i="1" s="1"/>
  <c r="C74" i="1"/>
  <c r="C76" i="1" s="1"/>
</calcChain>
</file>

<file path=xl/sharedStrings.xml><?xml version="1.0" encoding="utf-8"?>
<sst xmlns="http://schemas.openxmlformats.org/spreadsheetml/2006/main" count="243" uniqueCount="123">
  <si>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</si>
  <si>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</si>
  <si>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</si>
  <si>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</si>
  <si>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</si>
  <si>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</si>
  <si>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</si>
  <si>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</si>
  <si>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</si>
  <si>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</si>
  <si>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</si>
  <si>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</si>
  <si>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</si>
  <si>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</si>
  <si>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</si>
  <si>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</si>
  <si>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</si>
  <si>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</si>
  <si>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</si>
  <si>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</si>
  <si>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</si>
  <si>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</si>
  <si>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</si>
  <si>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</si>
  <si>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</si>
  <si>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</si>
  <si>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</si>
  <si>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</si>
  <si>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</si>
  <si>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</si>
  <si>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</si>
  <si>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</si>
  <si>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</si>
  <si>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</si>
  <si>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</si>
  <si>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</si>
  <si>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</si>
  <si>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</si>
  <si>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</si>
  <si>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</si>
  <si>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</si>
  <si>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</si>
  <si>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</si>
  <si>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</si>
  <si>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</si>
  <si>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</si>
  <si>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</si>
  <si>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</si>
  <si>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</si>
  <si>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</si>
  <si>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</si>
  <si>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</si>
  <si>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</si>
  <si>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</si>
  <si>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F. Podatek dochodowy</t>
  </si>
  <si>
    <t>Inne niż z działalności gospodarczej wpływy gospodarstwa domowego</t>
  </si>
  <si>
    <t>Inne niż dotyczące działalności gospodarczej wydatki j gospodarstwa domowego</t>
  </si>
  <si>
    <t>Biznesplan - część finansowa                                              kategoria praktyczna</t>
  </si>
  <si>
    <t>A. Przychody razem</t>
  </si>
  <si>
    <t>d) Wynagrodzenie dla właściciela</t>
  </si>
  <si>
    <t>Gotówka gospodarstwa domowego</t>
  </si>
  <si>
    <t>5. Pozostałe wpływy, w tym:</t>
  </si>
  <si>
    <r>
      <t>1.</t>
    </r>
    <r>
      <rPr>
        <b/>
        <sz val="10"/>
        <rFont val="Century Gothic"/>
        <family val="2"/>
        <charset val="238"/>
      </rPr>
      <t>      Gotówka początkowa</t>
    </r>
  </si>
  <si>
    <r>
      <t xml:space="preserve">1. </t>
    </r>
    <r>
      <rPr>
        <b/>
        <sz val="10"/>
        <rFont val="Century Gothic"/>
        <family val="2"/>
        <charset val="238"/>
      </rPr>
      <t>Gotówka początkowa</t>
    </r>
  </si>
  <si>
    <r>
      <t>2.</t>
    </r>
    <r>
      <rPr>
        <b/>
        <sz val="10"/>
        <rFont val="Century Gothic"/>
        <family val="2"/>
        <charset val="238"/>
      </rPr>
      <t> Wpływy ze sprzedaży</t>
    </r>
  </si>
  <si>
    <r>
      <t>3.</t>
    </r>
    <r>
      <rPr>
        <b/>
        <sz val="10"/>
        <rFont val="Century Gothic"/>
        <family val="2"/>
        <charset val="238"/>
      </rPr>
      <t> Wydatki, w tym:</t>
    </r>
  </si>
  <si>
    <r>
      <t xml:space="preserve">4. </t>
    </r>
    <r>
      <rPr>
        <b/>
        <sz val="10"/>
        <rFont val="Century Gothic"/>
        <family val="2"/>
        <charset val="238"/>
      </rPr>
      <t>Gotówka operacyjna (1+2-3)</t>
    </r>
  </si>
  <si>
    <r>
      <t xml:space="preserve">a) </t>
    </r>
    <r>
      <rPr>
        <sz val="10"/>
        <rFont val="Century Gothic"/>
        <family val="2"/>
        <charset val="238"/>
      </rPr>
      <t>Sprzedaż majątku</t>
    </r>
  </si>
  <si>
    <r>
      <t>b)</t>
    </r>
    <r>
      <rPr>
        <sz val="10"/>
        <rFont val="Century Gothic"/>
        <family val="2"/>
        <charset val="238"/>
      </rPr>
      <t> Zwiększenie kapitału</t>
    </r>
  </si>
  <si>
    <r>
      <t xml:space="preserve">c) </t>
    </r>
    <r>
      <rPr>
        <sz val="10"/>
        <rFont val="Century Gothic"/>
        <family val="2"/>
        <charset val="238"/>
      </rPr>
      <t>Pożyczka/ kredyt</t>
    </r>
  </si>
  <si>
    <r>
      <t xml:space="preserve">d) </t>
    </r>
    <r>
      <rPr>
        <sz val="10"/>
        <rFont val="Century Gothic"/>
        <family val="2"/>
        <charset val="238"/>
      </rPr>
      <t>inne</t>
    </r>
  </si>
  <si>
    <r>
      <t xml:space="preserve">6. </t>
    </r>
    <r>
      <rPr>
        <b/>
        <sz val="10"/>
        <rFont val="Century Gothic"/>
        <family val="2"/>
        <charset val="238"/>
      </rPr>
      <t>Pozostałe wydatki, w tym:</t>
    </r>
  </si>
  <si>
    <r>
      <t xml:space="preserve">a) </t>
    </r>
    <r>
      <rPr>
        <sz val="10"/>
        <rFont val="Century Gothic"/>
        <family val="2"/>
        <charset val="238"/>
      </rPr>
      <t>Zakupy inwestycyjne</t>
    </r>
  </si>
  <si>
    <r>
      <t>b)</t>
    </r>
    <r>
      <rPr>
        <sz val="10"/>
        <rFont val="Century Gothic"/>
        <family val="2"/>
        <charset val="238"/>
      </rPr>
      <t> Spłata pożyczki/ kredytu</t>
    </r>
  </si>
  <si>
    <r>
      <t>c)</t>
    </r>
    <r>
      <rPr>
        <sz val="10"/>
        <rFont val="Century Gothic"/>
        <family val="2"/>
        <charset val="238"/>
      </rPr>
      <t> Zmniejszenie kapitału</t>
    </r>
  </si>
  <si>
    <r>
      <t>e) I</t>
    </r>
    <r>
      <rPr>
        <sz val="10"/>
        <rFont val="Century Gothic"/>
        <family val="2"/>
        <charset val="238"/>
      </rPr>
      <t>nne</t>
    </r>
  </si>
  <si>
    <t>E. Zysk (strata) brutto A-C-D</t>
  </si>
  <si>
    <t>G. Zysk (strata) netto E-F</t>
  </si>
  <si>
    <r>
      <t xml:space="preserve">7. </t>
    </r>
    <r>
      <rPr>
        <b/>
        <sz val="10"/>
        <rFont val="Century Gothic"/>
        <family val="2"/>
        <charset val="238"/>
      </rPr>
      <t>Gotówka końcowa (4+5-6)</t>
    </r>
  </si>
  <si>
    <t>Załącznik nr 2a</t>
  </si>
  <si>
    <t xml:space="preserve">1. </t>
  </si>
  <si>
    <t>ZUS Przedsiębiorcy w 3 roku</t>
  </si>
  <si>
    <t>RAZEM</t>
  </si>
  <si>
    <t>SKŁADKA ZDROWOTNA</t>
  </si>
  <si>
    <t>Tabela pomocnicza:</t>
  </si>
  <si>
    <t>Amortyzacja</t>
  </si>
  <si>
    <t>stawka</t>
  </si>
  <si>
    <t>wartość</t>
  </si>
  <si>
    <t>amortyzacja roczna</t>
  </si>
  <si>
    <t>Samochód osobowy</t>
  </si>
  <si>
    <t>narzędzia, wyposażenie</t>
  </si>
  <si>
    <t>telefon komórkowy</t>
  </si>
  <si>
    <t>razem</t>
  </si>
  <si>
    <t>Wynagrodzenie Pracownika</t>
  </si>
  <si>
    <t>brutto</t>
  </si>
  <si>
    <t>netto</t>
  </si>
  <si>
    <t>z kosztem pracodawcy</t>
  </si>
  <si>
    <t>rocznie</t>
  </si>
  <si>
    <t>płaca 1</t>
  </si>
  <si>
    <t>płaca 2</t>
  </si>
  <si>
    <t>płaca 3</t>
  </si>
  <si>
    <t>amortyzacja miesięczna</t>
  </si>
  <si>
    <t>2. Usługa 2</t>
  </si>
  <si>
    <t>4. Usługa 4</t>
  </si>
  <si>
    <t>1 rok - 2025</t>
  </si>
  <si>
    <t>2 rok - 2026</t>
  </si>
  <si>
    <t>3 rok - 2027</t>
  </si>
  <si>
    <t>https://wynagrodzenia.pl/kalkulator-wynagrodzen</t>
  </si>
  <si>
    <t>3. Usługa 3</t>
  </si>
  <si>
    <t>Kolejne miesiące prowadzenia działalności</t>
  </si>
  <si>
    <t>ZUS Przedsiębiorcy w 2 roku</t>
  </si>
  <si>
    <t>ZUS Przedsiębiorcy w 1 roku</t>
  </si>
  <si>
    <t>SKŁADKA SPOŁECZNE</t>
  </si>
  <si>
    <t>X</t>
  </si>
  <si>
    <t>SUMA- składka roczna</t>
  </si>
  <si>
    <t xml:space="preserve">Kolejne miesiące prowadzenia działalności </t>
  </si>
  <si>
    <t>SKŁADKA SPOŁECZNA</t>
  </si>
  <si>
    <t>1. Usługa 1</t>
  </si>
  <si>
    <t>1 rok - 2026</t>
  </si>
  <si>
    <t>2 rok - 2027</t>
  </si>
  <si>
    <t>3 rok - 2028</t>
  </si>
  <si>
    <t>https://zus.pox.pl/skladki-zus-2026.htm</t>
  </si>
  <si>
    <t>DOCHÓD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</si>
</sst>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2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" xfId="0" applyNumberFormat="1" applyFont="1" applyBorder="1"/>
    <xf numFmtId="4" fontId="2" fillId="0" borderId="7" xfId="0" applyNumberFormat="1" applyFont="1" applyBorder="1"/>
    <xf numFmtId="0" fontId="2" fillId="0" borderId="9" xfId="0" applyFont="1" applyBorder="1" applyAlignment="1">
      <alignment wrapText="1"/>
    </xf>
    <xf numFmtId="4" fontId="2" fillId="0" borderId="16" xfId="0" applyNumberFormat="1" applyFont="1" applyBorder="1"/>
    <xf numFmtId="4" fontId="2" fillId="0" borderId="17" xfId="0" applyNumberFormat="1" applyFont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/>
    <xf numFmtId="0" fontId="1" fillId="0" borderId="2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0" fontId="1" fillId="0" borderId="25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 wrapText="1"/>
    </xf>
    <xf numFmtId="164" fontId="2" fillId="3" borderId="1" xfId="0" applyNumberFormat="1" applyFont="1" applyFill="1" applyBorder="1"/>
    <xf numFmtId="0" fontId="2" fillId="0" borderId="25" xfId="0" applyFont="1" applyBorder="1"/>
    <xf numFmtId="164" fontId="2" fillId="3" borderId="21" xfId="0" applyNumberFormat="1" applyFont="1" applyFill="1" applyBorder="1"/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center" vertical="center"/>
    </xf>
    <xf numFmtId="164" fontId="2" fillId="0" borderId="21" xfId="0" applyNumberFormat="1" applyFont="1" applyBorder="1"/>
    <xf numFmtId="164" fontId="2" fillId="0" borderId="20" xfId="0" applyNumberFormat="1" applyFont="1" applyBorder="1"/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8" xfId="0" applyNumberFormat="1" applyFont="1" applyBorder="1"/>
    <xf numFmtId="164" fontId="2" fillId="0" borderId="2" xfId="0" applyNumberFormat="1" applyFont="1" applyBorder="1"/>
    <xf numFmtId="164" fontId="2" fillId="0" borderId="30" xfId="0" applyNumberFormat="1" applyFont="1" applyBorder="1"/>
    <xf numFmtId="164" fontId="1" fillId="0" borderId="21" xfId="0" applyNumberFormat="1" applyFont="1" applyBorder="1"/>
    <xf numFmtId="164" fontId="1" fillId="0" borderId="20" xfId="0" applyNumberFormat="1" applyFont="1" applyBorder="1"/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readingOrder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164" fontId="2" fillId="0" borderId="0" xfId="0" applyNumberFormat="1" applyFont="1"/>
    <xf numFmtId="9" fontId="2" fillId="0" borderId="1" xfId="2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43" fontId="2" fillId="0" borderId="16" xfId="1" applyFont="1" applyBorder="1" applyAlignment="1">
      <alignment vertical="center" wrapText="1"/>
    </xf>
    <xf numFmtId="0" fontId="0" fillId="0" borderId="43" xfId="0" applyBorder="1"/>
    <xf numFmtId="43" fontId="1" fillId="0" borderId="43" xfId="1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0" xfId="1" applyFont="1"/>
    <xf numFmtId="0" fontId="2" fillId="0" borderId="1" xfId="1" applyNumberFormat="1" applyFont="1" applyBorder="1" applyAlignment="1">
      <alignment horizontal="left" vertical="center" wrapText="1"/>
    </xf>
    <xf numFmtId="0" fontId="8" fillId="0" borderId="0" xfId="6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left" vertical="center" wrapText="1"/>
    </xf>
    <xf numFmtId="0" fontId="2" fillId="0" borderId="12" xfId="1" applyNumberFormat="1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</cellXfs>
  <cellStyles count="7">
    <cellStyle name="Dziesiętny" xfId="1" builtinId="3"/>
    <cellStyle name="Dziesiętny 2" xfId="4" xr:uid="{BAE8574D-AA94-4046-BD1F-D581062BF2FF}"/>
    <cellStyle name="Hiperłącze" xfId="6" builtinId="8"/>
    <cellStyle name="Normalny" xfId="0" builtinId="0"/>
    <cellStyle name="Normalny 2" xfId="3" xr:uid="{9F70F339-0B77-4C25-819D-758C2D031F5D}"/>
    <cellStyle name="Procentowy" xfId="2" builtinId="5"/>
    <cellStyle name="Procentowy 2" xfId="5" xr:uid="{BE4021E9-3112-4D08-81A4-711E30EC233E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>
          <a:extLst>
            <a:ext uri="{FF2B5EF4-FFF2-40B4-BE49-F238E27FC236}">
              <a16:creationId xmlns:a16="http://schemas.microsoft.com/office/drawing/2014/main" id="{95B16B2D-3A6E-410B-A3E2-F27744E5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550" y="12891077"/>
          <a:ext cx="8658" cy="255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76200</xdr:colOff>
      <xdr:row>7</xdr:row>
      <xdr:rowOff>6350</xdr:rowOff>
    </xdr:from>
    <xdr:to>
      <xdr:col>45</xdr:col>
      <xdr:colOff>380402</xdr:colOff>
      <xdr:row>23</xdr:row>
      <xdr:rowOff>173430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732DF6-C4E5-43FD-8910-3D0118654D3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52350" y="1111250"/>
          <a:ext cx="5790602" cy="3297630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594361</xdr:colOff>
      <xdr:row>9</xdr:row>
      <xdr:rowOff>7620</xdr:rowOff>
    </xdr:from>
    <xdr:to>
      <xdr:col>4</xdr:col>
      <xdr:colOff>411481</xdr:colOff>
      <xdr:row>32</xdr:row>
      <xdr:rowOff>103377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FB28544-924A-400F-AFF1-0CC75442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1" y="1988820"/>
          <a:ext cx="4991100" cy="4667757"/>
        </a:xfrm>
        <a:prstGeom prst="rect">
          <a:avLst/>
        </a:prstGeom>
      </xdr:spPr>
    </xdr:pic>
    <xdr:clientData/>
  </xdr:twoCellAnchor>
  <xdr:twoCellAnchor editAs="oneCell">
    <xdr:from>
      <xdr:col>0</xdr:col>
      <xdr:colOff>525780</xdr:colOff>
      <xdr:row>33</xdr:row>
      <xdr:rowOff>114300</xdr:rowOff>
    </xdr:from>
    <xdr:to>
      <xdr:col>4</xdr:col>
      <xdr:colOff>439068</xdr:colOff>
      <xdr:row>53</xdr:row>
      <xdr:rowOff>111872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6A94DEE-CBFA-4DE0-9577-D0EFB7BFC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780" y="6850380"/>
          <a:ext cx="5087268" cy="36551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2</xdr:row>
      <xdr:rowOff>0</xdr:rowOff>
    </xdr:from>
    <xdr:to>
      <xdr:col>10</xdr:col>
      <xdr:colOff>609179</xdr:colOff>
      <xdr:row>20</xdr:row>
      <xdr:rowOff>139687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3F4A563-7322-42C1-B977-A8D92FD2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1" y="1473200"/>
          <a:ext cx="6089228" cy="34543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05C764-7E77-4458-8E31-5BB9238E5040}" name="Tabela2" displayName="Tabela2" ref="J2:M15" totalsRowShown="0" headerRowDxfId="22" headerRowBorderDxfId="21" tableBorderDxfId="20" totalsRowBorderDxfId="19">
  <autoFilter ref="J2:M15" xr:uid="{C105C764-7E77-4458-8E31-5BB9238E5040}">
    <filterColumn colId="0" hiddenButton="1"/>
    <filterColumn colId="1" hiddenButton="1"/>
    <filterColumn colId="2" hiddenButton="1"/>
    <filterColumn colId="3" hiddenButton="1"/>
  </autoFilter>
  <tableColumns count="4">
    <tableColumn id="1" xr3:uid="{7BEE3119-1CE0-4703-9CE6-B6026892CC1D}" name="Kolejne miesiące prowadzenia działalności " dataDxfId="18"/>
    <tableColumn id="2" xr3:uid="{02292D04-5545-47A7-A34A-344E3ED76A71}" name="SKŁADKA ZDROWOTNA" dataDxfId="17"/>
    <tableColumn id="3" xr3:uid="{C885F9BC-EF10-44C1-B77E-BF4006A8FF9D}" name="SKŁADKA SPOŁECZNE" dataDxfId="16"/>
    <tableColumn id="4" xr3:uid="{9EB05B64-3AD4-4FC6-9C0B-78EA567D0CF2}" name="DOCHÓD BRUT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4CD874-FF59-4A71-A24A-3CB4986789FB}" name="Tabela24" displayName="Tabela24" ref="J17:M30" totalsRowShown="0" headerRowDxfId="8" headerRowBorderDxfId="6" tableBorderDxfId="7" totalsRowBorderDxfId="5">
  <tableColumns count="4">
    <tableColumn id="1" xr3:uid="{E25EC21D-93F1-4CF2-836D-F4EC378CBF29}" name="Kolejne miesiące prowadzenia działalności" dataDxfId="4"/>
    <tableColumn id="2" xr3:uid="{F7BFF705-3A0E-4C2F-880E-DBA14A41210C}" name="SKŁADKA ZDROWOTNA" dataDxfId="3"/>
    <tableColumn id="3" xr3:uid="{2E84A74D-EBFA-414D-BF5A-E9AD26A0F61D}" name="SKŁADKA SPOŁECZNE" dataDxfId="2"/>
    <tableColumn id="4" xr3:uid="{93B04FB3-0694-49A0-AD69-EE9080A49CF3}" name="DOCHÓD BRUTTO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948291-FBE8-4214-B2D5-EE79250E7506}" name="Tabela245" displayName="Tabela245" ref="J32:M45" totalsRowShown="0" headerRowDxfId="15" headerRowBorderDxfId="14" tableBorderDxfId="13" totalsRowBorderDxfId="12">
  <tableColumns count="4">
    <tableColumn id="1" xr3:uid="{24D661F6-4B55-49A6-894D-02CE75C4F58E}" name="Kolejne miesiące prowadzenia działalności" dataDxfId="11"/>
    <tableColumn id="2" xr3:uid="{57C5A63F-9C23-4E1F-A750-D611E996EC2F}" name="SKŁADKA ZDROWOTNA" dataDxfId="10"/>
    <tableColumn id="3" xr3:uid="{12E65E1F-B5C5-4085-86E6-DB35FF93C8BA}" name="SKŁADKA SPOŁECZNE" dataDxfId="9"/>
    <tableColumn id="4" xr3:uid="{B1F528A8-5C8F-4CC5-88CB-165A47AF9B64}" name="DOCHÓD BRUT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zus.pox.pl/skladki-zus-2026.htm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ynagrodzenia.pl/kalkulator-wynagrodz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9"/>
  <sheetViews>
    <sheetView view="pageBreakPreview" topLeftCell="A91" zoomScale="90" zoomScaleNormal="90" zoomScaleSheetLayoutView="90" workbookViewId="0">
      <selection activeCell="K110" sqref="K110"/>
    </sheetView>
  </sheetViews>
  <sheetFormatPr defaultColWidth="8.77734375" defaultRowHeight="13.2" x14ac:dyDescent="0.25"/>
  <cols>
    <col min="1" max="1" width="5.44140625" style="2" customWidth="1"/>
    <col min="2" max="2" width="48.44140625" style="2" customWidth="1"/>
    <col min="3" max="5" width="14.77734375" style="2" customWidth="1"/>
    <col min="6" max="16384" width="8.77734375" style="2"/>
  </cols>
  <sheetData>
    <row r="1" spans="2:5" ht="41.55" customHeight="1" thickBot="1" x14ac:dyDescent="0.3">
      <c r="B1" s="59" t="s">
        <v>57</v>
      </c>
      <c r="C1" s="119" t="s">
        <v>79</v>
      </c>
      <c r="D1" s="119"/>
      <c r="E1" s="119"/>
    </row>
    <row r="2" spans="2:5" ht="15" customHeight="1" x14ac:dyDescent="0.25">
      <c r="B2" s="120" t="s">
        <v>42</v>
      </c>
      <c r="C2" s="121"/>
      <c r="D2" s="121"/>
      <c r="E2" s="122"/>
    </row>
    <row r="3" spans="2:5" ht="13.8" thickBot="1" x14ac:dyDescent="0.3">
      <c r="B3" s="123"/>
      <c r="C3" s="124"/>
      <c r="D3" s="124"/>
      <c r="E3" s="125"/>
    </row>
    <row r="4" spans="2:5" ht="13.8" thickBot="1" x14ac:dyDescent="0.3">
      <c r="B4" s="1"/>
      <c r="C4" s="1"/>
      <c r="D4" s="1"/>
      <c r="E4" s="1"/>
    </row>
    <row r="5" spans="2:5" ht="13.8" thickBot="1" x14ac:dyDescent="0.3">
      <c r="C5" s="113" t="s">
        <v>1</v>
      </c>
      <c r="D5" s="114"/>
      <c r="E5" s="115"/>
    </row>
    <row r="6" spans="2:5" x14ac:dyDescent="0.25">
      <c r="B6" s="111" t="s">
        <v>0</v>
      </c>
      <c r="C6" s="127" t="s">
        <v>104</v>
      </c>
      <c r="D6" s="127" t="s">
        <v>105</v>
      </c>
      <c r="E6" s="129" t="s">
        <v>106</v>
      </c>
    </row>
    <row r="7" spans="2:5" ht="13.8" thickBot="1" x14ac:dyDescent="0.3">
      <c r="B7" s="112"/>
      <c r="C7" s="128"/>
      <c r="D7" s="128"/>
      <c r="E7" s="130"/>
    </row>
    <row r="8" spans="2:5" x14ac:dyDescent="0.25">
      <c r="B8" s="3" t="s">
        <v>80</v>
      </c>
      <c r="C8" s="4"/>
      <c r="D8" s="4"/>
      <c r="E8" s="5"/>
    </row>
    <row r="9" spans="2:5" x14ac:dyDescent="0.25">
      <c r="B9" s="6" t="s">
        <v>17</v>
      </c>
      <c r="C9" s="7"/>
      <c r="D9" s="7"/>
      <c r="E9" s="8"/>
    </row>
    <row r="10" spans="2:5" x14ac:dyDescent="0.25">
      <c r="B10" s="6" t="s">
        <v>18</v>
      </c>
      <c r="C10" s="7"/>
      <c r="D10" s="7"/>
      <c r="E10" s="8"/>
    </row>
    <row r="11" spans="2:5" x14ac:dyDescent="0.25">
      <c r="B11" s="6" t="s">
        <v>19</v>
      </c>
      <c r="C11" s="7"/>
      <c r="D11" s="7"/>
      <c r="E11" s="8"/>
    </row>
    <row r="12" spans="2:5" x14ac:dyDescent="0.25">
      <c r="B12" s="6" t="s">
        <v>20</v>
      </c>
      <c r="C12" s="7"/>
      <c r="D12" s="7"/>
      <c r="E12" s="8"/>
    </row>
    <row r="13" spans="2:5" x14ac:dyDescent="0.25">
      <c r="B13" s="6" t="s">
        <v>21</v>
      </c>
      <c r="C13" s="7"/>
      <c r="D13" s="7"/>
      <c r="E13" s="8"/>
    </row>
    <row r="14" spans="2:5" x14ac:dyDescent="0.25">
      <c r="B14" s="6" t="s">
        <v>22</v>
      </c>
      <c r="C14" s="7"/>
      <c r="D14" s="7"/>
      <c r="E14" s="8"/>
    </row>
    <row r="15" spans="2:5" x14ac:dyDescent="0.25">
      <c r="B15" s="6" t="s">
        <v>23</v>
      </c>
      <c r="C15" s="7"/>
      <c r="D15" s="7"/>
      <c r="E15" s="8"/>
    </row>
    <row r="16" spans="2:5" x14ac:dyDescent="0.25">
      <c r="B16" s="6" t="s">
        <v>24</v>
      </c>
      <c r="C16" s="7"/>
      <c r="D16" s="7"/>
      <c r="E16" s="8"/>
    </row>
    <row r="17" spans="2:5" ht="13.8" thickBot="1" x14ac:dyDescent="0.3">
      <c r="B17" s="9" t="s">
        <v>25</v>
      </c>
      <c r="C17" s="10"/>
      <c r="D17" s="10"/>
      <c r="E17" s="11"/>
    </row>
    <row r="18" spans="2:5" ht="13.8" thickBot="1" x14ac:dyDescent="0.3">
      <c r="B18" s="12"/>
      <c r="C18" s="13"/>
      <c r="D18" s="13"/>
      <c r="E18" s="13"/>
    </row>
    <row r="19" spans="2:5" ht="13.8" thickBot="1" x14ac:dyDescent="0.3">
      <c r="B19" s="12"/>
      <c r="C19" s="116" t="s">
        <v>43</v>
      </c>
      <c r="D19" s="117"/>
      <c r="E19" s="118"/>
    </row>
    <row r="20" spans="2:5" x14ac:dyDescent="0.25">
      <c r="B20" s="111" t="s">
        <v>0</v>
      </c>
      <c r="C20" s="107" t="s">
        <v>104</v>
      </c>
      <c r="D20" s="107" t="s">
        <v>105</v>
      </c>
      <c r="E20" s="109" t="s">
        <v>106</v>
      </c>
    </row>
    <row r="21" spans="2:5" ht="13.8" thickBot="1" x14ac:dyDescent="0.3">
      <c r="B21" s="126"/>
      <c r="C21" s="108"/>
      <c r="D21" s="108"/>
      <c r="E21" s="110"/>
    </row>
    <row r="22" spans="2:5" x14ac:dyDescent="0.25">
      <c r="B22" s="14" t="str">
        <f>+B8</f>
        <v xml:space="preserve">1. </v>
      </c>
      <c r="C22" s="4"/>
      <c r="D22" s="4"/>
      <c r="E22" s="5"/>
    </row>
    <row r="23" spans="2:5" x14ac:dyDescent="0.25">
      <c r="B23" s="15" t="str">
        <f t="shared" ref="B23:B31" si="0">+B9</f>
        <v>2.</v>
      </c>
      <c r="C23" s="7"/>
      <c r="D23" s="7"/>
      <c r="E23" s="8"/>
    </row>
    <row r="24" spans="2:5" x14ac:dyDescent="0.25">
      <c r="B24" s="15" t="str">
        <f t="shared" si="0"/>
        <v>3.</v>
      </c>
      <c r="C24" s="7"/>
      <c r="D24" s="7"/>
      <c r="E24" s="8"/>
    </row>
    <row r="25" spans="2:5" x14ac:dyDescent="0.25">
      <c r="B25" s="15" t="str">
        <f t="shared" si="0"/>
        <v>4.</v>
      </c>
      <c r="C25" s="7"/>
      <c r="D25" s="7"/>
      <c r="E25" s="8"/>
    </row>
    <row r="26" spans="2:5" x14ac:dyDescent="0.25">
      <c r="B26" s="15" t="str">
        <f t="shared" si="0"/>
        <v>5.</v>
      </c>
      <c r="C26" s="7"/>
      <c r="D26" s="7"/>
      <c r="E26" s="8"/>
    </row>
    <row r="27" spans="2:5" x14ac:dyDescent="0.25">
      <c r="B27" s="15" t="str">
        <f t="shared" si="0"/>
        <v>6.</v>
      </c>
      <c r="C27" s="7"/>
      <c r="D27" s="7"/>
      <c r="E27" s="8"/>
    </row>
    <row r="28" spans="2:5" x14ac:dyDescent="0.25">
      <c r="B28" s="15" t="str">
        <f t="shared" si="0"/>
        <v>7.</v>
      </c>
      <c r="C28" s="7"/>
      <c r="D28" s="7"/>
      <c r="E28" s="8"/>
    </row>
    <row r="29" spans="2:5" x14ac:dyDescent="0.25">
      <c r="B29" s="15" t="str">
        <f t="shared" si="0"/>
        <v>8.</v>
      </c>
      <c r="C29" s="7"/>
      <c r="D29" s="7"/>
      <c r="E29" s="8"/>
    </row>
    <row r="30" spans="2:5" x14ac:dyDescent="0.25">
      <c r="B30" s="15" t="str">
        <f t="shared" si="0"/>
        <v>9.</v>
      </c>
      <c r="C30" s="7"/>
      <c r="D30" s="7"/>
      <c r="E30" s="8"/>
    </row>
    <row r="31" spans="2:5" ht="13.8" thickBot="1" x14ac:dyDescent="0.3">
      <c r="B31" s="16" t="str">
        <f t="shared" si="0"/>
        <v>10.</v>
      </c>
      <c r="C31" s="10"/>
      <c r="D31" s="10"/>
      <c r="E31" s="11"/>
    </row>
    <row r="32" spans="2:5" ht="13.8" thickBot="1" x14ac:dyDescent="0.3"/>
    <row r="33" spans="2:5" ht="13.8" thickBot="1" x14ac:dyDescent="0.3">
      <c r="B33" s="12"/>
      <c r="C33" s="116" t="s">
        <v>2</v>
      </c>
      <c r="D33" s="117"/>
      <c r="E33" s="118"/>
    </row>
    <row r="34" spans="2:5" x14ac:dyDescent="0.25">
      <c r="B34" s="111" t="s">
        <v>0</v>
      </c>
      <c r="C34" s="107" t="s">
        <v>104</v>
      </c>
      <c r="D34" s="107" t="s">
        <v>105</v>
      </c>
      <c r="E34" s="109" t="s">
        <v>106</v>
      </c>
    </row>
    <row r="35" spans="2:5" ht="13.8" thickBot="1" x14ac:dyDescent="0.3">
      <c r="B35" s="112"/>
      <c r="C35" s="108"/>
      <c r="D35" s="108"/>
      <c r="E35" s="110"/>
    </row>
    <row r="36" spans="2:5" x14ac:dyDescent="0.25">
      <c r="B36" s="14" t="str">
        <f>+B22</f>
        <v xml:space="preserve">1. </v>
      </c>
      <c r="C36" s="17">
        <f>+C8*C22</f>
        <v>0</v>
      </c>
      <c r="D36" s="17">
        <f t="shared" ref="D36:E36" si="1">+D8*D22</f>
        <v>0</v>
      </c>
      <c r="E36" s="18">
        <f t="shared" si="1"/>
        <v>0</v>
      </c>
    </row>
    <row r="37" spans="2:5" x14ac:dyDescent="0.25">
      <c r="B37" s="15" t="str">
        <f t="shared" ref="B37:B45" si="2">+B23</f>
        <v>2.</v>
      </c>
      <c r="C37" s="19">
        <f t="shared" ref="C37:E37" si="3">+C9*C23</f>
        <v>0</v>
      </c>
      <c r="D37" s="19">
        <f t="shared" si="3"/>
        <v>0</v>
      </c>
      <c r="E37" s="20">
        <f t="shared" si="3"/>
        <v>0</v>
      </c>
    </row>
    <row r="38" spans="2:5" x14ac:dyDescent="0.25">
      <c r="B38" s="15" t="str">
        <f t="shared" si="2"/>
        <v>3.</v>
      </c>
      <c r="C38" s="19">
        <f t="shared" ref="C38:E38" si="4">+C10*C24</f>
        <v>0</v>
      </c>
      <c r="D38" s="19">
        <f t="shared" si="4"/>
        <v>0</v>
      </c>
      <c r="E38" s="20">
        <f t="shared" si="4"/>
        <v>0</v>
      </c>
    </row>
    <row r="39" spans="2:5" x14ac:dyDescent="0.25">
      <c r="B39" s="15" t="str">
        <f t="shared" si="2"/>
        <v>4.</v>
      </c>
      <c r="C39" s="19">
        <f t="shared" ref="C39:E39" si="5">+C11*C25</f>
        <v>0</v>
      </c>
      <c r="D39" s="19">
        <f t="shared" si="5"/>
        <v>0</v>
      </c>
      <c r="E39" s="20">
        <f t="shared" si="5"/>
        <v>0</v>
      </c>
    </row>
    <row r="40" spans="2:5" x14ac:dyDescent="0.25">
      <c r="B40" s="15" t="str">
        <f t="shared" si="2"/>
        <v>5.</v>
      </c>
      <c r="C40" s="19">
        <f t="shared" ref="C40:E40" si="6">+C12*C26</f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5" t="str">
        <f t="shared" si="2"/>
        <v>6.</v>
      </c>
      <c r="C41" s="19">
        <f t="shared" ref="C41:E41" si="7">+C13*C27</f>
        <v>0</v>
      </c>
      <c r="D41" s="19">
        <f t="shared" si="7"/>
        <v>0</v>
      </c>
      <c r="E41" s="20">
        <f t="shared" si="7"/>
        <v>0</v>
      </c>
    </row>
    <row r="42" spans="2:5" x14ac:dyDescent="0.25">
      <c r="B42" s="15" t="str">
        <f t="shared" si="2"/>
        <v>7.</v>
      </c>
      <c r="C42" s="19">
        <f t="shared" ref="C42:E42" si="8">+C14*C28</f>
        <v>0</v>
      </c>
      <c r="D42" s="19">
        <f t="shared" si="8"/>
        <v>0</v>
      </c>
      <c r="E42" s="20">
        <f t="shared" si="8"/>
        <v>0</v>
      </c>
    </row>
    <row r="43" spans="2:5" x14ac:dyDescent="0.25">
      <c r="B43" s="15" t="str">
        <f t="shared" si="2"/>
        <v>8.</v>
      </c>
      <c r="C43" s="19">
        <f t="shared" ref="C43:E43" si="9">+C15*C29</f>
        <v>0</v>
      </c>
      <c r="D43" s="19">
        <f t="shared" si="9"/>
        <v>0</v>
      </c>
      <c r="E43" s="20">
        <f t="shared" si="9"/>
        <v>0</v>
      </c>
    </row>
    <row r="44" spans="2:5" x14ac:dyDescent="0.25">
      <c r="B44" s="15" t="str">
        <f t="shared" si="2"/>
        <v>9.</v>
      </c>
      <c r="C44" s="19">
        <f t="shared" ref="C44:E44" si="10">+C16*C30</f>
        <v>0</v>
      </c>
      <c r="D44" s="19">
        <f t="shared" si="10"/>
        <v>0</v>
      </c>
      <c r="E44" s="20">
        <f t="shared" si="10"/>
        <v>0</v>
      </c>
    </row>
    <row r="45" spans="2:5" ht="13.8" thickBot="1" x14ac:dyDescent="0.3">
      <c r="B45" s="21" t="str">
        <f t="shared" si="2"/>
        <v>10.</v>
      </c>
      <c r="C45" s="22">
        <f t="shared" ref="C45:E45" si="11">+C17*C31</f>
        <v>0</v>
      </c>
      <c r="D45" s="22">
        <f t="shared" si="11"/>
        <v>0</v>
      </c>
      <c r="E45" s="23">
        <f t="shared" si="11"/>
        <v>0</v>
      </c>
    </row>
    <row r="46" spans="2:5" ht="13.8" thickBot="1" x14ac:dyDescent="0.3">
      <c r="B46" s="24" t="s">
        <v>41</v>
      </c>
      <c r="C46" s="25">
        <f>SUM(C36:C45)</f>
        <v>0</v>
      </c>
      <c r="D46" s="25">
        <f t="shared" ref="D46:E46" si="12">SUM(D36:D45)</f>
        <v>0</v>
      </c>
      <c r="E46" s="25">
        <f t="shared" si="12"/>
        <v>0</v>
      </c>
    </row>
    <row r="47" spans="2:5" x14ac:dyDescent="0.25">
      <c r="B47" s="26"/>
      <c r="C47" s="13"/>
      <c r="D47" s="13"/>
      <c r="E47" s="13"/>
    </row>
    <row r="48" spans="2:5" x14ac:dyDescent="0.25">
      <c r="B48" s="26"/>
      <c r="C48" s="13"/>
      <c r="D48" s="13"/>
      <c r="E48" s="13"/>
    </row>
    <row r="49" spans="2:5" ht="13.8" thickBot="1" x14ac:dyDescent="0.3"/>
    <row r="50" spans="2:5" x14ac:dyDescent="0.25">
      <c r="B50" s="105" t="s">
        <v>14</v>
      </c>
      <c r="C50" s="107" t="s">
        <v>104</v>
      </c>
      <c r="D50" s="107" t="s">
        <v>105</v>
      </c>
      <c r="E50" s="109" t="s">
        <v>106</v>
      </c>
    </row>
    <row r="51" spans="2:5" ht="13.8" thickBot="1" x14ac:dyDescent="0.3">
      <c r="B51" s="106"/>
      <c r="C51" s="108"/>
      <c r="D51" s="108"/>
      <c r="E51" s="110"/>
    </row>
    <row r="52" spans="2:5" x14ac:dyDescent="0.25">
      <c r="B52" s="27" t="s">
        <v>15</v>
      </c>
      <c r="C52" s="28"/>
      <c r="D52" s="28"/>
      <c r="E52" s="29"/>
    </row>
    <row r="53" spans="2:5" ht="26.4" x14ac:dyDescent="0.25">
      <c r="B53" s="60" t="s">
        <v>46</v>
      </c>
      <c r="C53" s="30">
        <f>+C46</f>
        <v>0</v>
      </c>
      <c r="D53" s="30">
        <f t="shared" ref="D53:E53" si="13">+D46</f>
        <v>0</v>
      </c>
      <c r="E53" s="30">
        <f t="shared" si="13"/>
        <v>0</v>
      </c>
    </row>
    <row r="54" spans="2:5" ht="13.8" thickBot="1" x14ac:dyDescent="0.3">
      <c r="B54" s="16" t="s">
        <v>47</v>
      </c>
      <c r="C54" s="31"/>
      <c r="D54" s="31"/>
      <c r="E54" s="32"/>
    </row>
    <row r="55" spans="2:5" ht="13.8" thickBot="1" x14ac:dyDescent="0.3">
      <c r="B55" s="33" t="s">
        <v>58</v>
      </c>
      <c r="C55" s="34">
        <f>SUM(C53:C54)</f>
        <v>0</v>
      </c>
      <c r="D55" s="34">
        <f t="shared" ref="D55:E55" si="14">SUM(D53:D54)</f>
        <v>0</v>
      </c>
      <c r="E55" s="34">
        <f t="shared" si="14"/>
        <v>0</v>
      </c>
    </row>
    <row r="56" spans="2:5" x14ac:dyDescent="0.25">
      <c r="B56" s="35" t="s">
        <v>16</v>
      </c>
      <c r="C56" s="28"/>
      <c r="D56" s="28"/>
      <c r="E56" s="29"/>
    </row>
    <row r="57" spans="2:5" x14ac:dyDescent="0.25">
      <c r="B57" s="60" t="s">
        <v>4</v>
      </c>
      <c r="C57" s="36"/>
      <c r="D57" s="36"/>
      <c r="E57" s="36"/>
    </row>
    <row r="58" spans="2:5" x14ac:dyDescent="0.25">
      <c r="B58" s="60" t="s">
        <v>5</v>
      </c>
      <c r="C58" s="36"/>
      <c r="D58" s="36"/>
      <c r="E58" s="36"/>
    </row>
    <row r="59" spans="2:5" x14ac:dyDescent="0.25">
      <c r="B59" s="61" t="s">
        <v>48</v>
      </c>
      <c r="C59" s="36"/>
      <c r="D59" s="36"/>
      <c r="E59" s="36"/>
    </row>
    <row r="60" spans="2:5" x14ac:dyDescent="0.25">
      <c r="B60" s="60" t="s">
        <v>3</v>
      </c>
      <c r="C60" s="36"/>
      <c r="D60" s="36"/>
      <c r="E60" s="36"/>
    </row>
    <row r="61" spans="2:5" x14ac:dyDescent="0.25">
      <c r="B61" s="60" t="s">
        <v>6</v>
      </c>
      <c r="C61" s="36"/>
      <c r="D61" s="36"/>
      <c r="E61" s="36"/>
    </row>
    <row r="62" spans="2:5" x14ac:dyDescent="0.25">
      <c r="B62" s="60" t="s">
        <v>7</v>
      </c>
      <c r="C62" s="36"/>
      <c r="D62" s="36"/>
      <c r="E62" s="36"/>
    </row>
    <row r="63" spans="2:5" x14ac:dyDescent="0.25">
      <c r="B63" s="60" t="s">
        <v>8</v>
      </c>
      <c r="C63" s="36"/>
      <c r="D63" s="36"/>
      <c r="E63" s="36"/>
    </row>
    <row r="64" spans="2:5" x14ac:dyDescent="0.25">
      <c r="B64" s="60" t="s">
        <v>49</v>
      </c>
      <c r="C64" s="36"/>
      <c r="D64" s="36"/>
      <c r="E64" s="36"/>
    </row>
    <row r="65" spans="2:5" x14ac:dyDescent="0.25">
      <c r="B65" s="60" t="s">
        <v>50</v>
      </c>
      <c r="C65" s="36"/>
      <c r="D65" s="36"/>
      <c r="E65" s="36"/>
    </row>
    <row r="66" spans="2:5" x14ac:dyDescent="0.25">
      <c r="B66" s="60" t="s">
        <v>9</v>
      </c>
      <c r="C66" s="36"/>
      <c r="D66" s="36"/>
      <c r="E66" s="36"/>
    </row>
    <row r="67" spans="2:5" x14ac:dyDescent="0.25">
      <c r="B67" s="60" t="s">
        <v>51</v>
      </c>
      <c r="C67" s="36"/>
      <c r="D67" s="36"/>
      <c r="E67" s="36"/>
    </row>
    <row r="68" spans="2:5" x14ac:dyDescent="0.25">
      <c r="B68" s="60" t="s">
        <v>10</v>
      </c>
      <c r="C68" s="36"/>
      <c r="D68" s="36"/>
      <c r="E68" s="36"/>
    </row>
    <row r="69" spans="2:5" x14ac:dyDescent="0.25">
      <c r="B69" s="60" t="s">
        <v>11</v>
      </c>
      <c r="C69" s="36"/>
      <c r="D69" s="36"/>
      <c r="E69" s="36"/>
    </row>
    <row r="70" spans="2:5" x14ac:dyDescent="0.25">
      <c r="B70" s="60" t="s">
        <v>12</v>
      </c>
      <c r="C70" s="36"/>
      <c r="D70" s="36"/>
      <c r="E70" s="36"/>
    </row>
    <row r="71" spans="2:5" ht="13.8" thickBot="1" x14ac:dyDescent="0.3">
      <c r="B71" s="62" t="s">
        <v>13</v>
      </c>
      <c r="C71" s="36"/>
      <c r="D71" s="36"/>
      <c r="E71" s="36"/>
    </row>
    <row r="72" spans="2:5" ht="13.8" thickBot="1" x14ac:dyDescent="0.3">
      <c r="B72" s="33" t="s">
        <v>52</v>
      </c>
      <c r="C72" s="34">
        <f>SUM(C57:C71)</f>
        <v>0</v>
      </c>
      <c r="D72" s="34">
        <f t="shared" ref="D72:E72" si="15">SUM(D57:D71)</f>
        <v>0</v>
      </c>
      <c r="E72" s="34">
        <f t="shared" si="15"/>
        <v>0</v>
      </c>
    </row>
    <row r="73" spans="2:5" ht="15" customHeight="1" thickBot="1" x14ac:dyDescent="0.3">
      <c r="B73" s="37" t="s">
        <v>53</v>
      </c>
      <c r="C73" s="38"/>
      <c r="D73" s="38"/>
      <c r="E73" s="38"/>
    </row>
    <row r="74" spans="2:5" ht="13.8" thickBot="1" x14ac:dyDescent="0.3">
      <c r="B74" s="33" t="s">
        <v>76</v>
      </c>
      <c r="C74" s="34">
        <f>+C55-C72-C73</f>
        <v>0</v>
      </c>
      <c r="D74" s="34">
        <f t="shared" ref="D74:E74" si="16">+D55-D72-D73</f>
        <v>0</v>
      </c>
      <c r="E74" s="34">
        <f t="shared" si="16"/>
        <v>0</v>
      </c>
    </row>
    <row r="75" spans="2:5" ht="15" customHeight="1" thickBot="1" x14ac:dyDescent="0.3">
      <c r="B75" s="63" t="s">
        <v>54</v>
      </c>
      <c r="C75" s="38"/>
      <c r="D75" s="38"/>
      <c r="E75" s="38"/>
    </row>
    <row r="76" spans="2:5" ht="13.8" thickBot="1" x14ac:dyDescent="0.3">
      <c r="B76" s="39" t="s">
        <v>77</v>
      </c>
      <c r="C76" s="40">
        <f>+C74-C75</f>
        <v>0</v>
      </c>
      <c r="D76" s="40">
        <f t="shared" ref="D76:E76" si="17">+D74-D75</f>
        <v>0</v>
      </c>
      <c r="E76" s="40">
        <f t="shared" si="17"/>
        <v>0</v>
      </c>
    </row>
    <row r="80" spans="2:5" ht="13.8" thickBot="1" x14ac:dyDescent="0.3"/>
    <row r="81" spans="2:5" x14ac:dyDescent="0.25">
      <c r="B81" s="105" t="s">
        <v>26</v>
      </c>
      <c r="C81" s="107" t="s">
        <v>104</v>
      </c>
      <c r="D81" s="107" t="s">
        <v>105</v>
      </c>
      <c r="E81" s="109" t="s">
        <v>106</v>
      </c>
    </row>
    <row r="82" spans="2:5" ht="13.8" thickBot="1" x14ac:dyDescent="0.3">
      <c r="B82" s="106" t="s">
        <v>62</v>
      </c>
      <c r="C82" s="108"/>
      <c r="D82" s="108"/>
      <c r="E82" s="110"/>
    </row>
    <row r="83" spans="2:5" ht="13.8" thickBot="1" x14ac:dyDescent="0.3">
      <c r="B83" s="64" t="s">
        <v>63</v>
      </c>
      <c r="C83" s="41"/>
      <c r="D83" s="42">
        <f>+C114</f>
        <v>0</v>
      </c>
      <c r="E83" s="43">
        <f>+D114</f>
        <v>0</v>
      </c>
    </row>
    <row r="84" spans="2:5" ht="13.8" thickBot="1" x14ac:dyDescent="0.3">
      <c r="B84" s="64" t="s">
        <v>64</v>
      </c>
      <c r="C84" s="42">
        <f>+C55</f>
        <v>0</v>
      </c>
      <c r="D84" s="42">
        <f>+D55</f>
        <v>0</v>
      </c>
      <c r="E84" s="43">
        <f>+E55</f>
        <v>0</v>
      </c>
    </row>
    <row r="85" spans="2:5" ht="13.8" thickBot="1" x14ac:dyDescent="0.3">
      <c r="B85" s="65" t="s">
        <v>65</v>
      </c>
      <c r="C85" s="44">
        <f>SUM(C86:C101)</f>
        <v>0</v>
      </c>
      <c r="D85" s="44">
        <f t="shared" ref="D85:E85" si="18">SUM(D86:D101)</f>
        <v>0</v>
      </c>
      <c r="E85" s="45">
        <f t="shared" si="18"/>
        <v>0</v>
      </c>
    </row>
    <row r="86" spans="2:5" x14ac:dyDescent="0.25">
      <c r="B86" s="66" t="s">
        <v>27</v>
      </c>
      <c r="C86" s="46">
        <f t="shared" ref="C86:E99" si="19">+C57</f>
        <v>0</v>
      </c>
      <c r="D86" s="46">
        <f t="shared" si="19"/>
        <v>0</v>
      </c>
      <c r="E86" s="46">
        <f t="shared" si="19"/>
        <v>0</v>
      </c>
    </row>
    <row r="87" spans="2:5" x14ac:dyDescent="0.25">
      <c r="B87" s="60" t="s">
        <v>28</v>
      </c>
      <c r="C87" s="47">
        <f t="shared" si="19"/>
        <v>0</v>
      </c>
      <c r="D87" s="47">
        <f t="shared" si="19"/>
        <v>0</v>
      </c>
      <c r="E87" s="47">
        <f t="shared" si="19"/>
        <v>0</v>
      </c>
    </row>
    <row r="88" spans="2:5" x14ac:dyDescent="0.25">
      <c r="B88" s="67" t="s">
        <v>29</v>
      </c>
      <c r="C88" s="47">
        <f t="shared" si="19"/>
        <v>0</v>
      </c>
      <c r="D88" s="47">
        <f t="shared" si="19"/>
        <v>0</v>
      </c>
      <c r="E88" s="47">
        <f t="shared" si="19"/>
        <v>0</v>
      </c>
    </row>
    <row r="89" spans="2:5" x14ac:dyDescent="0.25">
      <c r="B89" s="60" t="s">
        <v>30</v>
      </c>
      <c r="C89" s="47">
        <f t="shared" si="19"/>
        <v>0</v>
      </c>
      <c r="D89" s="47">
        <f t="shared" si="19"/>
        <v>0</v>
      </c>
      <c r="E89" s="47">
        <f t="shared" si="19"/>
        <v>0</v>
      </c>
    </row>
    <row r="90" spans="2:5" x14ac:dyDescent="0.25">
      <c r="B90" s="60" t="s">
        <v>31</v>
      </c>
      <c r="C90" s="47">
        <f t="shared" si="19"/>
        <v>0</v>
      </c>
      <c r="D90" s="47">
        <f t="shared" si="19"/>
        <v>0</v>
      </c>
      <c r="E90" s="47">
        <f t="shared" si="19"/>
        <v>0</v>
      </c>
    </row>
    <row r="91" spans="2:5" x14ac:dyDescent="0.25">
      <c r="B91" s="60" t="s">
        <v>32</v>
      </c>
      <c r="C91" s="47">
        <f t="shared" si="19"/>
        <v>0</v>
      </c>
      <c r="D91" s="47">
        <f t="shared" si="19"/>
        <v>0</v>
      </c>
      <c r="E91" s="47">
        <f t="shared" si="19"/>
        <v>0</v>
      </c>
    </row>
    <row r="92" spans="2:5" x14ac:dyDescent="0.25">
      <c r="B92" s="60" t="s">
        <v>33</v>
      </c>
      <c r="C92" s="47">
        <f t="shared" si="19"/>
        <v>0</v>
      </c>
      <c r="D92" s="47">
        <f t="shared" si="19"/>
        <v>0</v>
      </c>
      <c r="E92" s="47">
        <f t="shared" si="19"/>
        <v>0</v>
      </c>
    </row>
    <row r="93" spans="2:5" x14ac:dyDescent="0.25">
      <c r="B93" s="60" t="s">
        <v>34</v>
      </c>
      <c r="C93" s="47">
        <f t="shared" si="19"/>
        <v>0</v>
      </c>
      <c r="D93" s="47">
        <f t="shared" si="19"/>
        <v>0</v>
      </c>
      <c r="E93" s="47">
        <f t="shared" si="19"/>
        <v>0</v>
      </c>
    </row>
    <row r="94" spans="2:5" x14ac:dyDescent="0.25">
      <c r="B94" s="60" t="s">
        <v>35</v>
      </c>
      <c r="C94" s="47">
        <f t="shared" si="19"/>
        <v>0</v>
      </c>
      <c r="D94" s="47">
        <f t="shared" si="19"/>
        <v>0</v>
      </c>
      <c r="E94" s="47">
        <f t="shared" si="19"/>
        <v>0</v>
      </c>
    </row>
    <row r="95" spans="2:5" x14ac:dyDescent="0.25">
      <c r="B95" s="60" t="s">
        <v>36</v>
      </c>
      <c r="C95" s="47">
        <f t="shared" si="19"/>
        <v>0</v>
      </c>
      <c r="D95" s="47">
        <f t="shared" si="19"/>
        <v>0</v>
      </c>
      <c r="E95" s="47">
        <f t="shared" si="19"/>
        <v>0</v>
      </c>
    </row>
    <row r="96" spans="2:5" x14ac:dyDescent="0.25">
      <c r="B96" s="60" t="s">
        <v>37</v>
      </c>
      <c r="C96" s="47">
        <f t="shared" si="19"/>
        <v>0</v>
      </c>
      <c r="D96" s="47">
        <f t="shared" si="19"/>
        <v>0</v>
      </c>
      <c r="E96" s="47">
        <f t="shared" si="19"/>
        <v>0</v>
      </c>
    </row>
    <row r="97" spans="2:5" x14ac:dyDescent="0.25">
      <c r="B97" s="60" t="s">
        <v>38</v>
      </c>
      <c r="C97" s="47">
        <f t="shared" si="19"/>
        <v>0</v>
      </c>
      <c r="D97" s="47">
        <f t="shared" si="19"/>
        <v>0</v>
      </c>
      <c r="E97" s="47">
        <f t="shared" si="19"/>
        <v>0</v>
      </c>
    </row>
    <row r="98" spans="2:5" x14ac:dyDescent="0.25">
      <c r="B98" s="60" t="s">
        <v>39</v>
      </c>
      <c r="C98" s="47">
        <f t="shared" si="19"/>
        <v>0</v>
      </c>
      <c r="D98" s="47">
        <f t="shared" si="19"/>
        <v>0</v>
      </c>
      <c r="E98" s="47">
        <f t="shared" si="19"/>
        <v>0</v>
      </c>
    </row>
    <row r="99" spans="2:5" x14ac:dyDescent="0.25">
      <c r="B99" s="60" t="s">
        <v>40</v>
      </c>
      <c r="C99" s="47">
        <f t="shared" si="19"/>
        <v>0</v>
      </c>
      <c r="D99" s="47">
        <f t="shared" si="19"/>
        <v>0</v>
      </c>
      <c r="E99" s="47">
        <f t="shared" si="19"/>
        <v>0</v>
      </c>
    </row>
    <row r="100" spans="2:5" x14ac:dyDescent="0.25">
      <c r="B100" s="68" t="s">
        <v>45</v>
      </c>
      <c r="C100" s="48">
        <f>+C73</f>
        <v>0</v>
      </c>
      <c r="D100" s="48">
        <f t="shared" ref="D100:E100" si="20">+D73</f>
        <v>0</v>
      </c>
      <c r="E100" s="48">
        <f t="shared" si="20"/>
        <v>0</v>
      </c>
    </row>
    <row r="101" spans="2:5" ht="13.8" thickBot="1" x14ac:dyDescent="0.3">
      <c r="B101" s="68" t="s">
        <v>44</v>
      </c>
      <c r="C101" s="48">
        <f>+C75</f>
        <v>0</v>
      </c>
      <c r="D101" s="48">
        <f t="shared" ref="D101:E101" si="21">+D75</f>
        <v>0</v>
      </c>
      <c r="E101" s="48">
        <f t="shared" si="21"/>
        <v>0</v>
      </c>
    </row>
    <row r="102" spans="2:5" ht="13.8" thickBot="1" x14ac:dyDescent="0.3">
      <c r="B102" s="64" t="s">
        <v>66</v>
      </c>
      <c r="C102" s="49">
        <f>+C83+C84-C85</f>
        <v>0</v>
      </c>
      <c r="D102" s="49">
        <f t="shared" ref="D102:E102" si="22">+D83+D84-D85</f>
        <v>0</v>
      </c>
      <c r="E102" s="50">
        <f t="shared" si="22"/>
        <v>0</v>
      </c>
    </row>
    <row r="103" spans="2:5" ht="13.8" thickBot="1" x14ac:dyDescent="0.3">
      <c r="B103" s="69" t="s">
        <v>61</v>
      </c>
      <c r="C103" s="49">
        <f>SUM(C104:C107)</f>
        <v>0</v>
      </c>
      <c r="D103" s="49">
        <f t="shared" ref="D103:E103" si="23">SUM(D104:D107)</f>
        <v>0</v>
      </c>
      <c r="E103" s="50">
        <f t="shared" si="23"/>
        <v>0</v>
      </c>
    </row>
    <row r="104" spans="2:5" x14ac:dyDescent="0.25">
      <c r="B104" s="70" t="s">
        <v>67</v>
      </c>
      <c r="C104" s="51"/>
      <c r="D104" s="51"/>
      <c r="E104" s="52"/>
    </row>
    <row r="105" spans="2:5" x14ac:dyDescent="0.25">
      <c r="B105" s="60" t="s">
        <v>68</v>
      </c>
      <c r="C105" s="53"/>
      <c r="D105" s="53"/>
      <c r="E105" s="54"/>
    </row>
    <row r="106" spans="2:5" x14ac:dyDescent="0.25">
      <c r="B106" s="60" t="s">
        <v>69</v>
      </c>
      <c r="C106" s="53"/>
      <c r="D106" s="53"/>
      <c r="E106" s="54"/>
    </row>
    <row r="107" spans="2:5" ht="13.8" thickBot="1" x14ac:dyDescent="0.3">
      <c r="B107" s="68" t="s">
        <v>70</v>
      </c>
      <c r="C107" s="55"/>
      <c r="D107" s="55"/>
      <c r="E107" s="56"/>
    </row>
    <row r="108" spans="2:5" ht="13.8" thickBot="1" x14ac:dyDescent="0.3">
      <c r="B108" s="64" t="s">
        <v>71</v>
      </c>
      <c r="C108" s="49">
        <f>SUM(C109:C113)</f>
        <v>0</v>
      </c>
      <c r="D108" s="49">
        <f t="shared" ref="D108:E108" si="24">SUM(D109:D113)</f>
        <v>0</v>
      </c>
      <c r="E108" s="50">
        <f t="shared" si="24"/>
        <v>0</v>
      </c>
    </row>
    <row r="109" spans="2:5" x14ac:dyDescent="0.25">
      <c r="B109" s="70" t="s">
        <v>72</v>
      </c>
      <c r="C109" s="51"/>
      <c r="D109" s="51"/>
      <c r="E109" s="52"/>
    </row>
    <row r="110" spans="2:5" x14ac:dyDescent="0.25">
      <c r="B110" s="60" t="s">
        <v>73</v>
      </c>
      <c r="C110" s="53"/>
      <c r="D110" s="53"/>
      <c r="E110" s="54"/>
    </row>
    <row r="111" spans="2:5" x14ac:dyDescent="0.25">
      <c r="B111" s="60" t="s">
        <v>74</v>
      </c>
      <c r="C111" s="53"/>
      <c r="D111" s="53"/>
      <c r="E111" s="54"/>
    </row>
    <row r="112" spans="2:5" x14ac:dyDescent="0.25">
      <c r="B112" s="60" t="s">
        <v>59</v>
      </c>
      <c r="C112" s="53"/>
      <c r="D112" s="53"/>
      <c r="E112" s="54"/>
    </row>
    <row r="113" spans="2:5" ht="13.8" thickBot="1" x14ac:dyDescent="0.3">
      <c r="B113" s="60" t="s">
        <v>75</v>
      </c>
      <c r="C113" s="53"/>
      <c r="D113" s="53"/>
      <c r="E113" s="54"/>
    </row>
    <row r="114" spans="2:5" ht="27" customHeight="1" thickBot="1" x14ac:dyDescent="0.3">
      <c r="B114" s="39" t="s">
        <v>78</v>
      </c>
      <c r="C114" s="40">
        <f>+C102+C103-C108</f>
        <v>0</v>
      </c>
      <c r="D114" s="40">
        <f t="shared" ref="D114:E114" si="25">+D102+D103-D108</f>
        <v>0</v>
      </c>
      <c r="E114" s="40">
        <f t="shared" si="25"/>
        <v>0</v>
      </c>
    </row>
    <row r="115" spans="2:5" ht="27" customHeight="1" x14ac:dyDescent="0.25">
      <c r="B115" s="57"/>
      <c r="C115" s="58"/>
      <c r="D115" s="58"/>
      <c r="E115" s="58"/>
    </row>
    <row r="117" spans="2:5" ht="26.4" x14ac:dyDescent="0.25">
      <c r="B117" s="60" t="s">
        <v>55</v>
      </c>
      <c r="C117" s="53"/>
      <c r="D117" s="53"/>
      <c r="E117" s="54"/>
    </row>
    <row r="118" spans="2:5" ht="27" thickBot="1" x14ac:dyDescent="0.3">
      <c r="B118" s="60" t="s">
        <v>56</v>
      </c>
      <c r="C118" s="53"/>
      <c r="D118" s="53"/>
      <c r="E118" s="54"/>
    </row>
    <row r="119" spans="2:5" ht="13.8" thickBot="1" x14ac:dyDescent="0.3">
      <c r="B119" s="71" t="s">
        <v>60</v>
      </c>
      <c r="C119" s="40">
        <f>+C117-C118</f>
        <v>0</v>
      </c>
      <c r="D119" s="40">
        <f t="shared" ref="D119:E119" si="26">+D117-D118</f>
        <v>0</v>
      </c>
      <c r="E119" s="40">
        <f t="shared" si="26"/>
        <v>0</v>
      </c>
    </row>
  </sheetData>
  <mergeCells count="25">
    <mergeCell ref="C5:E5"/>
    <mergeCell ref="B6:B7"/>
    <mergeCell ref="C33:E33"/>
    <mergeCell ref="C19:E19"/>
    <mergeCell ref="C1:E1"/>
    <mergeCell ref="B2:E3"/>
    <mergeCell ref="B20:B21"/>
    <mergeCell ref="C20:C21"/>
    <mergeCell ref="D20:D21"/>
    <mergeCell ref="E20:E21"/>
    <mergeCell ref="C6:C7"/>
    <mergeCell ref="D6:D7"/>
    <mergeCell ref="E6:E7"/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8957-4E73-4953-A47F-F4CC620023BA}">
  <dimension ref="B1:F119"/>
  <sheetViews>
    <sheetView view="pageBreakPreview" topLeftCell="A13" zoomScale="90" zoomScaleNormal="90" zoomScaleSheetLayoutView="90" workbookViewId="0">
      <selection activeCell="C73" sqref="C73"/>
    </sheetView>
  </sheetViews>
  <sheetFormatPr defaultColWidth="8.77734375" defaultRowHeight="13.2" x14ac:dyDescent="0.25"/>
  <cols>
    <col min="1" max="1" width="5.44140625" style="2" customWidth="1"/>
    <col min="2" max="2" width="48.44140625" style="2" customWidth="1"/>
    <col min="3" max="5" width="14.77734375" style="2" customWidth="1"/>
    <col min="6" max="16384" width="8.77734375" style="2"/>
  </cols>
  <sheetData>
    <row r="1" spans="2:5" ht="41.55" customHeight="1" thickBot="1" x14ac:dyDescent="0.3">
      <c r="B1" s="59" t="s">
        <v>57</v>
      </c>
      <c r="C1" s="119" t="s">
        <v>79</v>
      </c>
      <c r="D1" s="119"/>
      <c r="E1" s="119"/>
    </row>
    <row r="2" spans="2:5" ht="15" customHeight="1" x14ac:dyDescent="0.25">
      <c r="B2" s="120" t="s">
        <v>42</v>
      </c>
      <c r="C2" s="121"/>
      <c r="D2" s="121"/>
      <c r="E2" s="122"/>
    </row>
    <row r="3" spans="2:5" ht="13.8" thickBot="1" x14ac:dyDescent="0.3">
      <c r="B3" s="123"/>
      <c r="C3" s="124"/>
      <c r="D3" s="124"/>
      <c r="E3" s="125"/>
    </row>
    <row r="4" spans="2:5" ht="13.8" thickBot="1" x14ac:dyDescent="0.3">
      <c r="B4" s="1"/>
      <c r="C4" s="1"/>
      <c r="D4" s="1"/>
      <c r="E4" s="1"/>
    </row>
    <row r="5" spans="2:5" ht="13.8" thickBot="1" x14ac:dyDescent="0.3">
      <c r="C5" s="113" t="s">
        <v>1</v>
      </c>
      <c r="D5" s="114"/>
      <c r="E5" s="115"/>
    </row>
    <row r="6" spans="2:5" x14ac:dyDescent="0.25">
      <c r="B6" s="111" t="s">
        <v>0</v>
      </c>
      <c r="C6" s="107" t="s">
        <v>118</v>
      </c>
      <c r="D6" s="107" t="s">
        <v>119</v>
      </c>
      <c r="E6" s="109" t="s">
        <v>120</v>
      </c>
    </row>
    <row r="7" spans="2:5" ht="13.8" thickBot="1" x14ac:dyDescent="0.3">
      <c r="B7" s="112"/>
      <c r="C7" s="108"/>
      <c r="D7" s="108"/>
      <c r="E7" s="110"/>
    </row>
    <row r="8" spans="2:5" x14ac:dyDescent="0.25">
      <c r="B8" s="3" t="s">
        <v>117</v>
      </c>
      <c r="C8" s="4"/>
      <c r="D8" s="7">
        <f>C8*105%</f>
        <v>0</v>
      </c>
      <c r="E8" s="7">
        <f>D8*108%</f>
        <v>0</v>
      </c>
    </row>
    <row r="9" spans="2:5" x14ac:dyDescent="0.25">
      <c r="B9" s="6" t="s">
        <v>102</v>
      </c>
      <c r="C9" s="7"/>
      <c r="D9" s="7">
        <f t="shared" ref="D9:D11" si="0">C9*105%</f>
        <v>0</v>
      </c>
      <c r="E9" s="7">
        <f t="shared" ref="E9:E11" si="1">D9*108%</f>
        <v>0</v>
      </c>
    </row>
    <row r="10" spans="2:5" x14ac:dyDescent="0.25">
      <c r="B10" s="6" t="s">
        <v>108</v>
      </c>
      <c r="C10" s="7"/>
      <c r="D10" s="7">
        <f t="shared" si="0"/>
        <v>0</v>
      </c>
      <c r="E10" s="7">
        <f t="shared" si="1"/>
        <v>0</v>
      </c>
    </row>
    <row r="11" spans="2:5" x14ac:dyDescent="0.25">
      <c r="B11" s="6" t="s">
        <v>103</v>
      </c>
      <c r="C11" s="7"/>
      <c r="D11" s="7">
        <f t="shared" si="0"/>
        <v>0</v>
      </c>
      <c r="E11" s="7">
        <f t="shared" si="1"/>
        <v>0</v>
      </c>
    </row>
    <row r="12" spans="2:5" x14ac:dyDescent="0.25">
      <c r="B12" s="6" t="s">
        <v>20</v>
      </c>
      <c r="C12" s="7"/>
      <c r="D12" s="7"/>
      <c r="E12" s="8"/>
    </row>
    <row r="13" spans="2:5" x14ac:dyDescent="0.25">
      <c r="B13" s="6" t="s">
        <v>21</v>
      </c>
      <c r="C13" s="7"/>
      <c r="D13" s="7"/>
      <c r="E13" s="8"/>
    </row>
    <row r="14" spans="2:5" x14ac:dyDescent="0.25">
      <c r="B14" s="6" t="s">
        <v>22</v>
      </c>
      <c r="C14" s="7"/>
      <c r="D14" s="7"/>
      <c r="E14" s="8"/>
    </row>
    <row r="15" spans="2:5" x14ac:dyDescent="0.25">
      <c r="B15" s="6" t="s">
        <v>23</v>
      </c>
      <c r="C15" s="7"/>
      <c r="D15" s="7"/>
      <c r="E15" s="8"/>
    </row>
    <row r="16" spans="2:5" x14ac:dyDescent="0.25">
      <c r="B16" s="6" t="s">
        <v>24</v>
      </c>
      <c r="C16" s="7"/>
      <c r="D16" s="7"/>
      <c r="E16" s="8"/>
    </row>
    <row r="17" spans="2:5" ht="13.8" thickBot="1" x14ac:dyDescent="0.3">
      <c r="B17" s="9" t="s">
        <v>25</v>
      </c>
      <c r="C17" s="10"/>
      <c r="D17" s="10"/>
      <c r="E17" s="11"/>
    </row>
    <row r="18" spans="2:5" ht="13.8" thickBot="1" x14ac:dyDescent="0.3">
      <c r="B18" s="12"/>
      <c r="C18" s="13"/>
      <c r="D18" s="13"/>
      <c r="E18" s="13"/>
    </row>
    <row r="19" spans="2:5" ht="13.8" thickBot="1" x14ac:dyDescent="0.3">
      <c r="B19" s="12"/>
      <c r="C19" s="116" t="s">
        <v>43</v>
      </c>
      <c r="D19" s="117"/>
      <c r="E19" s="118"/>
    </row>
    <row r="20" spans="2:5" x14ac:dyDescent="0.25">
      <c r="B20" s="111" t="s">
        <v>0</v>
      </c>
      <c r="C20" s="107" t="s">
        <v>118</v>
      </c>
      <c r="D20" s="107" t="s">
        <v>119</v>
      </c>
      <c r="E20" s="109" t="s">
        <v>120</v>
      </c>
    </row>
    <row r="21" spans="2:5" ht="13.8" thickBot="1" x14ac:dyDescent="0.3">
      <c r="B21" s="126"/>
      <c r="C21" s="108"/>
      <c r="D21" s="108"/>
      <c r="E21" s="110"/>
    </row>
    <row r="22" spans="2:5" ht="13.8" thickBot="1" x14ac:dyDescent="0.3">
      <c r="B22" s="14" t="str">
        <f>+B8</f>
        <v>1. Usługa 1</v>
      </c>
      <c r="C22" s="4"/>
      <c r="D22" s="4">
        <f>C22*110%</f>
        <v>0</v>
      </c>
      <c r="E22" s="4">
        <f>D22*110%</f>
        <v>0</v>
      </c>
    </row>
    <row r="23" spans="2:5" ht="13.8" thickBot="1" x14ac:dyDescent="0.3">
      <c r="B23" s="15" t="str">
        <f t="shared" ref="B23:B31" si="2">+B9</f>
        <v>2. Usługa 2</v>
      </c>
      <c r="C23" s="4"/>
      <c r="D23" s="4">
        <f t="shared" ref="D23:E25" si="3">C23*110%</f>
        <v>0</v>
      </c>
      <c r="E23" s="4">
        <f t="shared" si="3"/>
        <v>0</v>
      </c>
    </row>
    <row r="24" spans="2:5" ht="13.8" thickBot="1" x14ac:dyDescent="0.3">
      <c r="B24" s="15" t="str">
        <f t="shared" si="2"/>
        <v>3. Usługa 3</v>
      </c>
      <c r="C24" s="4"/>
      <c r="D24" s="4">
        <f t="shared" si="3"/>
        <v>0</v>
      </c>
      <c r="E24" s="4">
        <f t="shared" si="3"/>
        <v>0</v>
      </c>
    </row>
    <row r="25" spans="2:5" ht="13.8" thickBot="1" x14ac:dyDescent="0.3">
      <c r="B25" s="15" t="str">
        <f t="shared" si="2"/>
        <v>4. Usługa 4</v>
      </c>
      <c r="C25" s="4"/>
      <c r="D25" s="4">
        <f t="shared" si="3"/>
        <v>0</v>
      </c>
      <c r="E25" s="4">
        <f t="shared" si="3"/>
        <v>0</v>
      </c>
    </row>
    <row r="26" spans="2:5" ht="13.8" thickBot="1" x14ac:dyDescent="0.3">
      <c r="B26" s="15" t="str">
        <f t="shared" si="2"/>
        <v>5.</v>
      </c>
      <c r="C26" s="4"/>
      <c r="D26" s="4"/>
      <c r="E26" s="4"/>
    </row>
    <row r="27" spans="2:5" ht="13.8" thickBot="1" x14ac:dyDescent="0.3">
      <c r="B27" s="15" t="str">
        <f t="shared" si="2"/>
        <v>6.</v>
      </c>
      <c r="C27" s="4"/>
      <c r="D27" s="4"/>
      <c r="E27" s="4"/>
    </row>
    <row r="28" spans="2:5" ht="13.8" thickBot="1" x14ac:dyDescent="0.3">
      <c r="B28" s="15" t="str">
        <f t="shared" si="2"/>
        <v>7.</v>
      </c>
      <c r="C28" s="4"/>
      <c r="D28" s="4"/>
      <c r="E28" s="4"/>
    </row>
    <row r="29" spans="2:5" ht="13.8" thickBot="1" x14ac:dyDescent="0.3">
      <c r="B29" s="15" t="str">
        <f t="shared" si="2"/>
        <v>8.</v>
      </c>
      <c r="C29" s="4"/>
      <c r="D29" s="4"/>
      <c r="E29" s="4"/>
    </row>
    <row r="30" spans="2:5" ht="13.8" thickBot="1" x14ac:dyDescent="0.3">
      <c r="B30" s="15" t="str">
        <f t="shared" si="2"/>
        <v>9.</v>
      </c>
      <c r="C30" s="4"/>
      <c r="D30" s="4"/>
      <c r="E30" s="4"/>
    </row>
    <row r="31" spans="2:5" ht="13.8" thickBot="1" x14ac:dyDescent="0.3">
      <c r="B31" s="16" t="str">
        <f t="shared" si="2"/>
        <v>10.</v>
      </c>
      <c r="C31" s="4"/>
      <c r="D31" s="4"/>
      <c r="E31" s="4"/>
    </row>
    <row r="32" spans="2:5" ht="13.8" thickBot="1" x14ac:dyDescent="0.3"/>
    <row r="33" spans="2:5" ht="13.8" thickBot="1" x14ac:dyDescent="0.3">
      <c r="B33" s="12"/>
      <c r="C33" s="116" t="s">
        <v>2</v>
      </c>
      <c r="D33" s="117"/>
      <c r="E33" s="118"/>
    </row>
    <row r="34" spans="2:5" x14ac:dyDescent="0.25">
      <c r="B34" s="111" t="s">
        <v>0</v>
      </c>
      <c r="C34" s="107" t="s">
        <v>118</v>
      </c>
      <c r="D34" s="107" t="s">
        <v>119</v>
      </c>
      <c r="E34" s="109" t="s">
        <v>120</v>
      </c>
    </row>
    <row r="35" spans="2:5" ht="13.8" thickBot="1" x14ac:dyDescent="0.3">
      <c r="B35" s="112"/>
      <c r="C35" s="108"/>
      <c r="D35" s="108"/>
      <c r="E35" s="110"/>
    </row>
    <row r="36" spans="2:5" x14ac:dyDescent="0.25">
      <c r="B36" s="14" t="str">
        <f>+B22</f>
        <v>1. Usługa 1</v>
      </c>
      <c r="C36" s="17">
        <f>+C8*C22</f>
        <v>0</v>
      </c>
      <c r="D36" s="17">
        <f t="shared" ref="D36:E36" si="4">+D8*D22</f>
        <v>0</v>
      </c>
      <c r="E36" s="18">
        <f t="shared" si="4"/>
        <v>0</v>
      </c>
    </row>
    <row r="37" spans="2:5" x14ac:dyDescent="0.25">
      <c r="B37" s="15" t="str">
        <f t="shared" ref="B37:B45" si="5">+B23</f>
        <v>2. Usługa 2</v>
      </c>
      <c r="C37" s="19">
        <f t="shared" ref="C37:E45" si="6">+C9*C23</f>
        <v>0</v>
      </c>
      <c r="D37" s="19">
        <f t="shared" si="6"/>
        <v>0</v>
      </c>
      <c r="E37" s="20">
        <f t="shared" si="6"/>
        <v>0</v>
      </c>
    </row>
    <row r="38" spans="2:5" x14ac:dyDescent="0.25">
      <c r="B38" s="15" t="str">
        <f t="shared" si="5"/>
        <v>3. Usługa 3</v>
      </c>
      <c r="C38" s="19">
        <f t="shared" si="6"/>
        <v>0</v>
      </c>
      <c r="D38" s="19">
        <f t="shared" si="6"/>
        <v>0</v>
      </c>
      <c r="E38" s="20">
        <f t="shared" si="6"/>
        <v>0</v>
      </c>
    </row>
    <row r="39" spans="2:5" x14ac:dyDescent="0.25">
      <c r="B39" s="15" t="str">
        <f t="shared" si="5"/>
        <v>4. Usługa 4</v>
      </c>
      <c r="C39" s="19">
        <f t="shared" si="6"/>
        <v>0</v>
      </c>
      <c r="D39" s="19">
        <f t="shared" si="6"/>
        <v>0</v>
      </c>
      <c r="E39" s="20">
        <f t="shared" si="6"/>
        <v>0</v>
      </c>
    </row>
    <row r="40" spans="2:5" x14ac:dyDescent="0.25">
      <c r="B40" s="15" t="str">
        <f t="shared" si="5"/>
        <v>5.</v>
      </c>
      <c r="C40" s="19">
        <f t="shared" si="6"/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5" t="str">
        <f t="shared" si="5"/>
        <v>6.</v>
      </c>
      <c r="C41" s="19">
        <f t="shared" si="6"/>
        <v>0</v>
      </c>
      <c r="D41" s="19">
        <f t="shared" si="6"/>
        <v>0</v>
      </c>
      <c r="E41" s="20">
        <f t="shared" si="6"/>
        <v>0</v>
      </c>
    </row>
    <row r="42" spans="2:5" x14ac:dyDescent="0.25">
      <c r="B42" s="15" t="str">
        <f t="shared" si="5"/>
        <v>7.</v>
      </c>
      <c r="C42" s="19">
        <f t="shared" si="6"/>
        <v>0</v>
      </c>
      <c r="D42" s="19">
        <f t="shared" si="6"/>
        <v>0</v>
      </c>
      <c r="E42" s="20">
        <f t="shared" si="6"/>
        <v>0</v>
      </c>
    </row>
    <row r="43" spans="2:5" x14ac:dyDescent="0.25">
      <c r="B43" s="15" t="str">
        <f t="shared" si="5"/>
        <v>8.</v>
      </c>
      <c r="C43" s="19">
        <f t="shared" si="6"/>
        <v>0</v>
      </c>
      <c r="D43" s="19">
        <f t="shared" si="6"/>
        <v>0</v>
      </c>
      <c r="E43" s="20">
        <f t="shared" si="6"/>
        <v>0</v>
      </c>
    </row>
    <row r="44" spans="2:5" x14ac:dyDescent="0.25">
      <c r="B44" s="15" t="str">
        <f t="shared" si="5"/>
        <v>9.</v>
      </c>
      <c r="C44" s="19">
        <f t="shared" si="6"/>
        <v>0</v>
      </c>
      <c r="D44" s="19">
        <f t="shared" si="6"/>
        <v>0</v>
      </c>
      <c r="E44" s="20">
        <f t="shared" si="6"/>
        <v>0</v>
      </c>
    </row>
    <row r="45" spans="2:5" ht="13.8" thickBot="1" x14ac:dyDescent="0.3">
      <c r="B45" s="21" t="str">
        <f t="shared" si="5"/>
        <v>10.</v>
      </c>
      <c r="C45" s="22">
        <f t="shared" si="6"/>
        <v>0</v>
      </c>
      <c r="D45" s="22">
        <f t="shared" si="6"/>
        <v>0</v>
      </c>
      <c r="E45" s="23">
        <f t="shared" si="6"/>
        <v>0</v>
      </c>
    </row>
    <row r="46" spans="2:5" ht="13.8" thickBot="1" x14ac:dyDescent="0.3">
      <c r="B46" s="24" t="s">
        <v>41</v>
      </c>
      <c r="C46" s="25">
        <f>SUM(C36:C45)</f>
        <v>0</v>
      </c>
      <c r="D46" s="25">
        <f t="shared" ref="D46:E46" si="7">SUM(D36:D45)</f>
        <v>0</v>
      </c>
      <c r="E46" s="25">
        <f t="shared" si="7"/>
        <v>0</v>
      </c>
    </row>
    <row r="47" spans="2:5" x14ac:dyDescent="0.25">
      <c r="B47" s="26"/>
      <c r="C47" s="13"/>
      <c r="D47" s="13"/>
      <c r="E47" s="13"/>
    </row>
    <row r="48" spans="2:5" x14ac:dyDescent="0.25">
      <c r="B48" s="26"/>
      <c r="C48" s="13"/>
      <c r="D48" s="13"/>
      <c r="E48" s="13"/>
    </row>
    <row r="49" spans="2:5" ht="13.8" thickBot="1" x14ac:dyDescent="0.3"/>
    <row r="50" spans="2:5" x14ac:dyDescent="0.25">
      <c r="B50" s="105" t="s">
        <v>14</v>
      </c>
      <c r="C50" s="107" t="s">
        <v>118</v>
      </c>
      <c r="D50" s="107" t="s">
        <v>119</v>
      </c>
      <c r="E50" s="109" t="s">
        <v>120</v>
      </c>
    </row>
    <row r="51" spans="2:5" ht="13.8" thickBot="1" x14ac:dyDescent="0.3">
      <c r="B51" s="106"/>
      <c r="C51" s="108"/>
      <c r="D51" s="108"/>
      <c r="E51" s="110"/>
    </row>
    <row r="52" spans="2:5" ht="14.4" customHeight="1" x14ac:dyDescent="0.25">
      <c r="B52" s="27" t="s">
        <v>15</v>
      </c>
      <c r="C52" s="28"/>
      <c r="D52" s="28"/>
      <c r="E52" s="29"/>
    </row>
    <row r="53" spans="2:5" ht="26.4" x14ac:dyDescent="0.25">
      <c r="B53" s="60" t="s">
        <v>46</v>
      </c>
      <c r="C53" s="30">
        <f>+C46</f>
        <v>0</v>
      </c>
      <c r="D53" s="30">
        <f t="shared" ref="D53:E53" si="8">+D46</f>
        <v>0</v>
      </c>
      <c r="E53" s="30">
        <f t="shared" si="8"/>
        <v>0</v>
      </c>
    </row>
    <row r="54" spans="2:5" ht="13.8" thickBot="1" x14ac:dyDescent="0.3">
      <c r="B54" s="16" t="s">
        <v>47</v>
      </c>
      <c r="C54" s="31">
        <v>0</v>
      </c>
      <c r="D54" s="31">
        <f>C54*120%</f>
        <v>0</v>
      </c>
      <c r="E54" s="31">
        <f>D54*120%</f>
        <v>0</v>
      </c>
    </row>
    <row r="55" spans="2:5" ht="13.8" thickBot="1" x14ac:dyDescent="0.3">
      <c r="B55" s="33" t="s">
        <v>58</v>
      </c>
      <c r="C55" s="34">
        <f>SUM(C53:C54)</f>
        <v>0</v>
      </c>
      <c r="D55" s="34">
        <f t="shared" ref="D55:E55" si="9">SUM(D53:D54)</f>
        <v>0</v>
      </c>
      <c r="E55" s="34">
        <f t="shared" si="9"/>
        <v>0</v>
      </c>
    </row>
    <row r="56" spans="2:5" x14ac:dyDescent="0.25">
      <c r="B56" s="35" t="s">
        <v>16</v>
      </c>
      <c r="C56" s="28"/>
      <c r="D56" s="28"/>
      <c r="E56" s="29"/>
    </row>
    <row r="57" spans="2:5" x14ac:dyDescent="0.25">
      <c r="B57" s="60" t="s">
        <v>4</v>
      </c>
      <c r="C57" s="36"/>
      <c r="D57" s="36">
        <f>C57*120%</f>
        <v>0</v>
      </c>
      <c r="E57" s="36">
        <f>D57*120%</f>
        <v>0</v>
      </c>
    </row>
    <row r="58" spans="2:5" x14ac:dyDescent="0.25">
      <c r="B58" s="60" t="s">
        <v>5</v>
      </c>
      <c r="C58" s="36"/>
      <c r="D58" s="36">
        <f>C58*105%</f>
        <v>0</v>
      </c>
      <c r="E58" s="36">
        <f>D58*105%</f>
        <v>0</v>
      </c>
    </row>
    <row r="59" spans="2:5" x14ac:dyDescent="0.25">
      <c r="B59" s="61" t="s">
        <v>48</v>
      </c>
      <c r="C59" s="36"/>
      <c r="D59" s="36">
        <f>'Wynagrodzenie pracownika'!G6</f>
        <v>0</v>
      </c>
      <c r="E59" s="36">
        <f>'Wynagrodzenie pracownika'!G7</f>
        <v>0</v>
      </c>
    </row>
    <row r="60" spans="2:5" x14ac:dyDescent="0.25">
      <c r="B60" s="60" t="s">
        <v>3</v>
      </c>
      <c r="C60" s="36"/>
      <c r="D60" s="36">
        <v>0</v>
      </c>
      <c r="E60" s="36">
        <v>0</v>
      </c>
    </row>
    <row r="61" spans="2:5" x14ac:dyDescent="0.25">
      <c r="B61" s="60" t="s">
        <v>6</v>
      </c>
      <c r="C61" s="36"/>
      <c r="D61" s="36">
        <v>0</v>
      </c>
      <c r="E61" s="36">
        <v>0</v>
      </c>
    </row>
    <row r="62" spans="2:5" x14ac:dyDescent="0.25">
      <c r="B62" s="60" t="s">
        <v>7</v>
      </c>
      <c r="C62" s="36"/>
      <c r="D62" s="36">
        <f>C62*108%</f>
        <v>0</v>
      </c>
      <c r="E62" s="36">
        <f>D62*108%</f>
        <v>0</v>
      </c>
    </row>
    <row r="63" spans="2:5" x14ac:dyDescent="0.25">
      <c r="B63" s="60" t="s">
        <v>8</v>
      </c>
      <c r="C63" s="36"/>
      <c r="D63" s="36">
        <v>0</v>
      </c>
      <c r="E63" s="36">
        <v>0</v>
      </c>
    </row>
    <row r="64" spans="2:5" x14ac:dyDescent="0.25">
      <c r="B64" s="60" t="s">
        <v>49</v>
      </c>
      <c r="C64" s="36"/>
      <c r="D64" s="36">
        <v>0</v>
      </c>
      <c r="E64" s="36">
        <v>0</v>
      </c>
    </row>
    <row r="65" spans="2:6" x14ac:dyDescent="0.25">
      <c r="B65" s="60" t="s">
        <v>50</v>
      </c>
      <c r="C65" s="36"/>
      <c r="D65" s="36">
        <v>0</v>
      </c>
      <c r="E65" s="36">
        <v>0</v>
      </c>
    </row>
    <row r="66" spans="2:6" x14ac:dyDescent="0.25">
      <c r="B66" s="60" t="s">
        <v>9</v>
      </c>
      <c r="C66" s="36"/>
      <c r="D66" s="36">
        <v>0</v>
      </c>
      <c r="E66" s="36">
        <v>0</v>
      </c>
    </row>
    <row r="67" spans="2:6" x14ac:dyDescent="0.25">
      <c r="B67" s="60" t="s">
        <v>51</v>
      </c>
      <c r="C67" s="36"/>
      <c r="D67" s="36">
        <v>0</v>
      </c>
      <c r="E67" s="36">
        <v>0</v>
      </c>
    </row>
    <row r="68" spans="2:6" x14ac:dyDescent="0.25">
      <c r="B68" s="60" t="s">
        <v>10</v>
      </c>
      <c r="C68" s="36"/>
      <c r="D68" s="36">
        <v>0</v>
      </c>
      <c r="E68" s="36">
        <v>0</v>
      </c>
    </row>
    <row r="69" spans="2:6" x14ac:dyDescent="0.25">
      <c r="B69" s="60" t="s">
        <v>11</v>
      </c>
      <c r="C69" s="36"/>
      <c r="D69" s="36">
        <v>0</v>
      </c>
      <c r="E69" s="36">
        <v>0</v>
      </c>
    </row>
    <row r="70" spans="2:6" x14ac:dyDescent="0.25">
      <c r="B70" s="60" t="s">
        <v>12</v>
      </c>
      <c r="C70" s="36"/>
      <c r="D70" s="36">
        <v>0</v>
      </c>
      <c r="E70" s="36">
        <v>0</v>
      </c>
    </row>
    <row r="71" spans="2:6" ht="13.8" thickBot="1" x14ac:dyDescent="0.3">
      <c r="B71" s="62" t="s">
        <v>13</v>
      </c>
      <c r="C71" s="36">
        <v>0</v>
      </c>
      <c r="D71" s="36">
        <v>0</v>
      </c>
      <c r="E71" s="36">
        <v>0</v>
      </c>
    </row>
    <row r="72" spans="2:6" ht="13.8" thickBot="1" x14ac:dyDescent="0.3">
      <c r="B72" s="33" t="s">
        <v>52</v>
      </c>
      <c r="C72" s="34">
        <f>SUM(C57:C71)</f>
        <v>0</v>
      </c>
      <c r="D72" s="34">
        <f t="shared" ref="D72:E72" si="10">SUM(D57:D71)</f>
        <v>0</v>
      </c>
      <c r="E72" s="34">
        <f t="shared" si="10"/>
        <v>0</v>
      </c>
    </row>
    <row r="73" spans="2:6" ht="15" customHeight="1" thickBot="1" x14ac:dyDescent="0.3">
      <c r="B73" s="37" t="s">
        <v>53</v>
      </c>
      <c r="C73" s="38">
        <f>ZUS!E4</f>
        <v>7927.56</v>
      </c>
      <c r="D73" s="38">
        <f>ZUS!E5</f>
        <v>10664.640000000001</v>
      </c>
      <c r="E73" s="38">
        <f>ZUS!E6</f>
        <v>18577.620000000003</v>
      </c>
    </row>
    <row r="74" spans="2:6" ht="13.8" thickBot="1" x14ac:dyDescent="0.3">
      <c r="B74" s="33" t="s">
        <v>76</v>
      </c>
      <c r="C74" s="34">
        <f>+C55-C72-C73</f>
        <v>-7927.56</v>
      </c>
      <c r="D74" s="34">
        <f>+D55-D72-D73</f>
        <v>-10664.640000000001</v>
      </c>
      <c r="E74" s="34">
        <f t="shared" ref="E74" si="11">+E55-E72-E73</f>
        <v>-18577.620000000003</v>
      </c>
      <c r="F74" s="26"/>
    </row>
    <row r="75" spans="2:6" ht="15" customHeight="1" thickBot="1" x14ac:dyDescent="0.3">
      <c r="B75" s="63" t="s">
        <v>54</v>
      </c>
      <c r="C75" s="38">
        <f>IF(C74&lt;=0, 0, IF(C74&lt;=120000, C74*12%, 120000*12% + (C74-120000)*32%))</f>
        <v>0</v>
      </c>
      <c r="D75" s="38">
        <f t="shared" ref="D75:E75" si="12">IF(D74&lt;=0, 0, IF(D74&lt;=120000, D74*12%, 120000*12% + (D74-120000)*32%))</f>
        <v>0</v>
      </c>
      <c r="E75" s="38">
        <f t="shared" si="12"/>
        <v>0</v>
      </c>
      <c r="F75" s="72"/>
    </row>
    <row r="76" spans="2:6" ht="13.8" thickBot="1" x14ac:dyDescent="0.3">
      <c r="B76" s="39" t="s">
        <v>77</v>
      </c>
      <c r="C76" s="40">
        <f>+C74-C75</f>
        <v>-7927.56</v>
      </c>
      <c r="D76" s="40">
        <f>+D74-D75</f>
        <v>-10664.640000000001</v>
      </c>
      <c r="E76" s="40">
        <f t="shared" ref="E76" si="13">+E74-E75</f>
        <v>-18577.620000000003</v>
      </c>
    </row>
    <row r="80" spans="2:6" ht="13.8" thickBot="1" x14ac:dyDescent="0.3"/>
    <row r="81" spans="2:5" x14ac:dyDescent="0.25">
      <c r="B81" s="105" t="s">
        <v>26</v>
      </c>
      <c r="C81" s="107" t="s">
        <v>118</v>
      </c>
      <c r="D81" s="107" t="s">
        <v>119</v>
      </c>
      <c r="E81" s="109" t="s">
        <v>120</v>
      </c>
    </row>
    <row r="82" spans="2:5" ht="13.8" thickBot="1" x14ac:dyDescent="0.3">
      <c r="B82" s="106" t="s">
        <v>62</v>
      </c>
      <c r="C82" s="108"/>
      <c r="D82" s="108"/>
      <c r="E82" s="110"/>
    </row>
    <row r="83" spans="2:5" ht="13.8" thickBot="1" x14ac:dyDescent="0.3">
      <c r="B83" s="64" t="s">
        <v>63</v>
      </c>
      <c r="C83" s="41">
        <v>0</v>
      </c>
      <c r="D83" s="42">
        <f>+C114</f>
        <v>-7927.56</v>
      </c>
      <c r="E83" s="43">
        <f>+D114</f>
        <v>-18592.2</v>
      </c>
    </row>
    <row r="84" spans="2:5" ht="13.8" thickBot="1" x14ac:dyDescent="0.3">
      <c r="B84" s="64" t="s">
        <v>64</v>
      </c>
      <c r="C84" s="42">
        <f>+C55</f>
        <v>0</v>
      </c>
      <c r="D84" s="42">
        <f>+D55</f>
        <v>0</v>
      </c>
      <c r="E84" s="43">
        <f>+E55</f>
        <v>0</v>
      </c>
    </row>
    <row r="85" spans="2:5" ht="13.8" thickBot="1" x14ac:dyDescent="0.3">
      <c r="B85" s="65" t="s">
        <v>65</v>
      </c>
      <c r="C85" s="44">
        <f>SUM(C86:C101)</f>
        <v>7927.56</v>
      </c>
      <c r="D85" s="44">
        <f t="shared" ref="D85:E85" si="14">SUM(D86:D101)</f>
        <v>10664.640000000001</v>
      </c>
      <c r="E85" s="45">
        <f t="shared" si="14"/>
        <v>18577.620000000003</v>
      </c>
    </row>
    <row r="86" spans="2:5" x14ac:dyDescent="0.25">
      <c r="B86" s="66" t="s">
        <v>27</v>
      </c>
      <c r="C86" s="46">
        <f t="shared" ref="C86:E99" si="15">+C57</f>
        <v>0</v>
      </c>
      <c r="D86" s="46">
        <f t="shared" si="15"/>
        <v>0</v>
      </c>
      <c r="E86" s="46">
        <f t="shared" si="15"/>
        <v>0</v>
      </c>
    </row>
    <row r="87" spans="2:5" x14ac:dyDescent="0.25">
      <c r="B87" s="60" t="s">
        <v>28</v>
      </c>
      <c r="C87" s="47">
        <f t="shared" si="15"/>
        <v>0</v>
      </c>
      <c r="D87" s="47">
        <f t="shared" si="15"/>
        <v>0</v>
      </c>
      <c r="E87" s="47">
        <f t="shared" si="15"/>
        <v>0</v>
      </c>
    </row>
    <row r="88" spans="2:5" x14ac:dyDescent="0.25">
      <c r="B88" s="67" t="s">
        <v>29</v>
      </c>
      <c r="C88" s="47">
        <f t="shared" si="15"/>
        <v>0</v>
      </c>
      <c r="D88" s="47">
        <f t="shared" si="15"/>
        <v>0</v>
      </c>
      <c r="E88" s="47">
        <f t="shared" si="15"/>
        <v>0</v>
      </c>
    </row>
    <row r="89" spans="2:5" x14ac:dyDescent="0.25">
      <c r="B89" s="60" t="s">
        <v>30</v>
      </c>
      <c r="C89" s="47">
        <f t="shared" si="15"/>
        <v>0</v>
      </c>
      <c r="D89" s="47">
        <f t="shared" si="15"/>
        <v>0</v>
      </c>
      <c r="E89" s="47">
        <f t="shared" si="15"/>
        <v>0</v>
      </c>
    </row>
    <row r="90" spans="2:5" x14ac:dyDescent="0.25">
      <c r="B90" s="60" t="s">
        <v>31</v>
      </c>
      <c r="C90" s="47">
        <f t="shared" si="15"/>
        <v>0</v>
      </c>
      <c r="D90" s="47">
        <f t="shared" si="15"/>
        <v>0</v>
      </c>
      <c r="E90" s="47">
        <f t="shared" si="15"/>
        <v>0</v>
      </c>
    </row>
    <row r="91" spans="2:5" x14ac:dyDescent="0.25">
      <c r="B91" s="60" t="s">
        <v>32</v>
      </c>
      <c r="C91" s="47">
        <f t="shared" si="15"/>
        <v>0</v>
      </c>
      <c r="D91" s="47">
        <f t="shared" si="15"/>
        <v>0</v>
      </c>
      <c r="E91" s="47">
        <f t="shared" si="15"/>
        <v>0</v>
      </c>
    </row>
    <row r="92" spans="2:5" x14ac:dyDescent="0.25">
      <c r="B92" s="60" t="s">
        <v>33</v>
      </c>
      <c r="C92" s="47">
        <f t="shared" si="15"/>
        <v>0</v>
      </c>
      <c r="D92" s="47">
        <f t="shared" si="15"/>
        <v>0</v>
      </c>
      <c r="E92" s="47">
        <f t="shared" si="15"/>
        <v>0</v>
      </c>
    </row>
    <row r="93" spans="2:5" x14ac:dyDescent="0.25">
      <c r="B93" s="60" t="s">
        <v>34</v>
      </c>
      <c r="C93" s="47">
        <f t="shared" si="15"/>
        <v>0</v>
      </c>
      <c r="D93" s="47">
        <f t="shared" si="15"/>
        <v>0</v>
      </c>
      <c r="E93" s="47">
        <f t="shared" si="15"/>
        <v>0</v>
      </c>
    </row>
    <row r="94" spans="2:5" x14ac:dyDescent="0.25">
      <c r="B94" s="60" t="s">
        <v>35</v>
      </c>
      <c r="C94" s="47">
        <f t="shared" si="15"/>
        <v>0</v>
      </c>
      <c r="D94" s="47">
        <f t="shared" si="15"/>
        <v>0</v>
      </c>
      <c r="E94" s="47">
        <f t="shared" si="15"/>
        <v>0</v>
      </c>
    </row>
    <row r="95" spans="2:5" x14ac:dyDescent="0.25">
      <c r="B95" s="60" t="s">
        <v>36</v>
      </c>
      <c r="C95" s="47">
        <f t="shared" si="15"/>
        <v>0</v>
      </c>
      <c r="D95" s="47">
        <f t="shared" si="15"/>
        <v>0</v>
      </c>
      <c r="E95" s="47">
        <f t="shared" si="15"/>
        <v>0</v>
      </c>
    </row>
    <row r="96" spans="2:5" x14ac:dyDescent="0.25">
      <c r="B96" s="60" t="s">
        <v>37</v>
      </c>
      <c r="C96" s="47">
        <f t="shared" si="15"/>
        <v>0</v>
      </c>
      <c r="D96" s="47">
        <f t="shared" si="15"/>
        <v>0</v>
      </c>
      <c r="E96" s="47">
        <f t="shared" si="15"/>
        <v>0</v>
      </c>
    </row>
    <row r="97" spans="2:5" x14ac:dyDescent="0.25">
      <c r="B97" s="60" t="s">
        <v>38</v>
      </c>
      <c r="C97" s="47">
        <f t="shared" si="15"/>
        <v>0</v>
      </c>
      <c r="D97" s="47">
        <f t="shared" si="15"/>
        <v>0</v>
      </c>
      <c r="E97" s="47">
        <f t="shared" si="15"/>
        <v>0</v>
      </c>
    </row>
    <row r="98" spans="2:5" x14ac:dyDescent="0.25">
      <c r="B98" s="60" t="s">
        <v>39</v>
      </c>
      <c r="C98" s="47">
        <f t="shared" si="15"/>
        <v>0</v>
      </c>
      <c r="D98" s="47">
        <f t="shared" si="15"/>
        <v>0</v>
      </c>
      <c r="E98" s="47">
        <f t="shared" si="15"/>
        <v>0</v>
      </c>
    </row>
    <row r="99" spans="2:5" x14ac:dyDescent="0.25">
      <c r="B99" s="60" t="s">
        <v>40</v>
      </c>
      <c r="C99" s="47">
        <f t="shared" si="15"/>
        <v>0</v>
      </c>
      <c r="D99" s="47">
        <f t="shared" si="15"/>
        <v>0</v>
      </c>
      <c r="E99" s="47">
        <f t="shared" si="15"/>
        <v>0</v>
      </c>
    </row>
    <row r="100" spans="2:5" x14ac:dyDescent="0.25">
      <c r="B100" s="68" t="s">
        <v>45</v>
      </c>
      <c r="C100" s="48">
        <f>+C73</f>
        <v>7927.56</v>
      </c>
      <c r="D100" s="48">
        <f t="shared" ref="D100:E100" si="16">+D73</f>
        <v>10664.640000000001</v>
      </c>
      <c r="E100" s="48">
        <f t="shared" si="16"/>
        <v>18577.620000000003</v>
      </c>
    </row>
    <row r="101" spans="2:5" ht="13.8" thickBot="1" x14ac:dyDescent="0.3">
      <c r="B101" s="68" t="s">
        <v>44</v>
      </c>
      <c r="C101" s="48">
        <f>+C75</f>
        <v>0</v>
      </c>
      <c r="D101" s="48">
        <f t="shared" ref="D101:E101" si="17">+D75</f>
        <v>0</v>
      </c>
      <c r="E101" s="48">
        <f t="shared" si="17"/>
        <v>0</v>
      </c>
    </row>
    <row r="102" spans="2:5" ht="13.8" thickBot="1" x14ac:dyDescent="0.3">
      <c r="B102" s="64" t="s">
        <v>66</v>
      </c>
      <c r="C102" s="49">
        <f>+C83+C84-C85</f>
        <v>-7927.56</v>
      </c>
      <c r="D102" s="49">
        <f t="shared" ref="D102:E102" si="18">+D83+D84-D85</f>
        <v>-18592.2</v>
      </c>
      <c r="E102" s="50">
        <f t="shared" si="18"/>
        <v>-37169.820000000007</v>
      </c>
    </row>
    <row r="103" spans="2:5" ht="13.8" thickBot="1" x14ac:dyDescent="0.3">
      <c r="B103" s="69" t="s">
        <v>61</v>
      </c>
      <c r="C103" s="49">
        <f>SUM(C104:C107)</f>
        <v>0</v>
      </c>
      <c r="D103" s="49">
        <f t="shared" ref="D103:E103" si="19">SUM(D104:D107)</f>
        <v>0</v>
      </c>
      <c r="E103" s="50">
        <f t="shared" si="19"/>
        <v>0</v>
      </c>
    </row>
    <row r="104" spans="2:5" x14ac:dyDescent="0.25">
      <c r="B104" s="70" t="s">
        <v>67</v>
      </c>
      <c r="C104" s="51"/>
      <c r="D104" s="51"/>
      <c r="E104" s="52"/>
    </row>
    <row r="105" spans="2:5" x14ac:dyDescent="0.25">
      <c r="B105" s="60" t="s">
        <v>68</v>
      </c>
      <c r="C105" s="53"/>
      <c r="D105" s="53"/>
      <c r="E105" s="54"/>
    </row>
    <row r="106" spans="2:5" x14ac:dyDescent="0.25">
      <c r="B106" s="60" t="s">
        <v>69</v>
      </c>
      <c r="C106" s="53"/>
      <c r="D106" s="53"/>
      <c r="E106" s="54"/>
    </row>
    <row r="107" spans="2:5" ht="13.8" thickBot="1" x14ac:dyDescent="0.3">
      <c r="B107" s="68" t="s">
        <v>70</v>
      </c>
      <c r="C107" s="55"/>
      <c r="D107" s="55"/>
      <c r="E107" s="56"/>
    </row>
    <row r="108" spans="2:5" ht="13.8" thickBot="1" x14ac:dyDescent="0.3">
      <c r="B108" s="64" t="s">
        <v>71</v>
      </c>
      <c r="C108" s="49">
        <f>SUM(C109:C113)</f>
        <v>0</v>
      </c>
      <c r="D108" s="49">
        <f t="shared" ref="D108:E108" si="20">SUM(D109:D113)</f>
        <v>0</v>
      </c>
      <c r="E108" s="50">
        <f t="shared" si="20"/>
        <v>0</v>
      </c>
    </row>
    <row r="109" spans="2:5" x14ac:dyDescent="0.25">
      <c r="B109" s="70" t="s">
        <v>72</v>
      </c>
      <c r="C109" s="51"/>
      <c r="D109" s="51"/>
      <c r="E109" s="52"/>
    </row>
    <row r="110" spans="2:5" x14ac:dyDescent="0.25">
      <c r="B110" s="60" t="s">
        <v>73</v>
      </c>
      <c r="C110" s="53"/>
      <c r="D110" s="53"/>
      <c r="E110" s="54"/>
    </row>
    <row r="111" spans="2:5" x14ac:dyDescent="0.25">
      <c r="B111" s="60" t="s">
        <v>74</v>
      </c>
      <c r="C111" s="53"/>
      <c r="D111" s="53"/>
      <c r="E111" s="54"/>
    </row>
    <row r="112" spans="2:5" x14ac:dyDescent="0.25">
      <c r="B112" s="60" t="s">
        <v>59</v>
      </c>
      <c r="C112" s="53"/>
      <c r="D112" s="53"/>
      <c r="E112" s="53"/>
    </row>
    <row r="113" spans="2:5" ht="13.8" thickBot="1" x14ac:dyDescent="0.3">
      <c r="B113" s="60" t="s">
        <v>75</v>
      </c>
      <c r="C113" s="53"/>
      <c r="D113" s="53"/>
      <c r="E113" s="54"/>
    </row>
    <row r="114" spans="2:5" ht="27" customHeight="1" thickBot="1" x14ac:dyDescent="0.3">
      <c r="B114" s="39" t="s">
        <v>78</v>
      </c>
      <c r="C114" s="40">
        <f>+C102+C103-C108</f>
        <v>-7927.56</v>
      </c>
      <c r="D114" s="40">
        <f t="shared" ref="D114:E114" si="21">+D102+D103-D108</f>
        <v>-18592.2</v>
      </c>
      <c r="E114" s="40">
        <f t="shared" si="21"/>
        <v>-37169.820000000007</v>
      </c>
    </row>
    <row r="115" spans="2:5" ht="27" customHeight="1" x14ac:dyDescent="0.25">
      <c r="B115" s="57"/>
      <c r="C115" s="58"/>
      <c r="D115" s="58"/>
      <c r="E115" s="58"/>
    </row>
    <row r="117" spans="2:5" ht="26.4" x14ac:dyDescent="0.25">
      <c r="B117" s="60" t="s">
        <v>55</v>
      </c>
      <c r="C117" s="53"/>
      <c r="D117" s="53"/>
      <c r="E117" s="54"/>
    </row>
    <row r="118" spans="2:5" ht="27" thickBot="1" x14ac:dyDescent="0.3">
      <c r="B118" s="60" t="s">
        <v>56</v>
      </c>
      <c r="C118" s="53"/>
      <c r="D118" s="53"/>
      <c r="E118" s="54"/>
    </row>
    <row r="119" spans="2:5" ht="13.8" thickBot="1" x14ac:dyDescent="0.3">
      <c r="B119" s="71" t="s">
        <v>60</v>
      </c>
      <c r="C119" s="40">
        <f>+C117-C118</f>
        <v>0</v>
      </c>
      <c r="D119" s="40">
        <f t="shared" ref="D119:E119" si="22">+D117-D118</f>
        <v>0</v>
      </c>
      <c r="E119" s="40">
        <f t="shared" si="22"/>
        <v>0</v>
      </c>
    </row>
  </sheetData>
  <mergeCells count="25">
    <mergeCell ref="B81:B82"/>
    <mergeCell ref="C81:C82"/>
    <mergeCell ref="D81:D82"/>
    <mergeCell ref="E81:E82"/>
    <mergeCell ref="B34:B35"/>
    <mergeCell ref="C34:C35"/>
    <mergeCell ref="D34:D35"/>
    <mergeCell ref="E34:E35"/>
    <mergeCell ref="B50:B51"/>
    <mergeCell ref="C50:C51"/>
    <mergeCell ref="D50:D51"/>
    <mergeCell ref="E50:E51"/>
    <mergeCell ref="C33:E33"/>
    <mergeCell ref="C1:E1"/>
    <mergeCell ref="B2:E3"/>
    <mergeCell ref="C5:E5"/>
    <mergeCell ref="B6:B7"/>
    <mergeCell ref="C6:C7"/>
    <mergeCell ref="D6:D7"/>
    <mergeCell ref="E6:E7"/>
    <mergeCell ref="C19:E19"/>
    <mergeCell ref="B20:B21"/>
    <mergeCell ref="C20:C21"/>
    <mergeCell ref="D20:D21"/>
    <mergeCell ref="E20:E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26E1-4258-4793-B682-E14E089ACE37}">
  <dimension ref="B1:M45"/>
  <sheetViews>
    <sheetView topLeftCell="A10" workbookViewId="0">
      <selection activeCell="L39" sqref="L39:L44"/>
    </sheetView>
  </sheetViews>
  <sheetFormatPr defaultRowHeight="14.4" x14ac:dyDescent="0.3"/>
  <cols>
    <col min="2" max="2" width="41" bestFit="1" customWidth="1"/>
    <col min="3" max="3" width="13.5546875" customWidth="1"/>
    <col min="4" max="4" width="12" bestFit="1" customWidth="1"/>
    <col min="5" max="5" width="13.21875" customWidth="1"/>
    <col min="10" max="10" width="35.109375" customWidth="1"/>
    <col min="11" max="11" width="12.33203125" bestFit="1" customWidth="1"/>
    <col min="12" max="12" width="10.77734375" bestFit="1" customWidth="1"/>
  </cols>
  <sheetData>
    <row r="1" spans="2:13" ht="15" thickBot="1" x14ac:dyDescent="0.35"/>
    <row r="2" spans="2:13" ht="28.8" x14ac:dyDescent="0.3">
      <c r="B2" s="131" t="s">
        <v>84</v>
      </c>
      <c r="C2" s="132"/>
      <c r="D2" s="132"/>
      <c r="E2" s="133"/>
      <c r="J2" s="89" t="s">
        <v>115</v>
      </c>
      <c r="K2" s="90" t="s">
        <v>83</v>
      </c>
      <c r="L2" s="91" t="s">
        <v>112</v>
      </c>
      <c r="M2" s="90" t="s">
        <v>122</v>
      </c>
    </row>
    <row r="3" spans="2:13" ht="25.2" x14ac:dyDescent="0.3">
      <c r="B3" s="60"/>
      <c r="C3" s="100" t="s">
        <v>83</v>
      </c>
      <c r="D3" s="101" t="s">
        <v>116</v>
      </c>
      <c r="E3" s="102" t="s">
        <v>82</v>
      </c>
      <c r="J3" s="92">
        <v>1</v>
      </c>
      <c r="K3" s="88">
        <f>IF(M3*4.9%&lt;432.54, 432.54, M3*4.9%)</f>
        <v>432.54</v>
      </c>
      <c r="L3" s="88" t="s">
        <v>113</v>
      </c>
      <c r="M3" s="88"/>
    </row>
    <row r="4" spans="2:13" x14ac:dyDescent="0.3">
      <c r="B4" s="103" t="s">
        <v>111</v>
      </c>
      <c r="C4" s="85">
        <f>K15</f>
        <v>5190.4800000000005</v>
      </c>
      <c r="D4" s="85">
        <f>L15</f>
        <v>2737.08</v>
      </c>
      <c r="E4" s="97">
        <f>C4+D4</f>
        <v>7927.56</v>
      </c>
      <c r="J4" s="92">
        <v>2</v>
      </c>
      <c r="K4" s="88">
        <f t="shared" ref="K4:K14" si="0">IF(M4*4.9%&lt;432.54, 432.54, M4*4.9%)</f>
        <v>432.54</v>
      </c>
      <c r="L4" s="88" t="s">
        <v>113</v>
      </c>
      <c r="M4" s="88"/>
    </row>
    <row r="5" spans="2:13" x14ac:dyDescent="0.3">
      <c r="B5" s="103" t="s">
        <v>110</v>
      </c>
      <c r="C5" s="85">
        <f>K30</f>
        <v>5190.4800000000005</v>
      </c>
      <c r="D5" s="85">
        <f>L30</f>
        <v>5474.1600000000008</v>
      </c>
      <c r="E5" s="97">
        <f>C5+D5</f>
        <v>10664.640000000001</v>
      </c>
      <c r="J5" s="92">
        <v>3</v>
      </c>
      <c r="K5" s="88">
        <f t="shared" si="0"/>
        <v>432.54</v>
      </c>
      <c r="L5" s="88" t="s">
        <v>113</v>
      </c>
      <c r="M5" s="88"/>
    </row>
    <row r="6" spans="2:13" ht="15" thickBot="1" x14ac:dyDescent="0.35">
      <c r="B6" s="104" t="s">
        <v>81</v>
      </c>
      <c r="C6" s="98">
        <f>K45</f>
        <v>5190.4800000000005</v>
      </c>
      <c r="D6" s="98">
        <f>L45</f>
        <v>13387.140000000003</v>
      </c>
      <c r="E6" s="99">
        <f>C6+D6</f>
        <v>18577.620000000003</v>
      </c>
      <c r="J6" s="92">
        <v>4</v>
      </c>
      <c r="K6" s="88">
        <f t="shared" si="0"/>
        <v>432.54</v>
      </c>
      <c r="L6" s="88" t="s">
        <v>113</v>
      </c>
      <c r="M6" s="88"/>
    </row>
    <row r="7" spans="2:13" x14ac:dyDescent="0.3">
      <c r="J7" s="92">
        <v>5</v>
      </c>
      <c r="K7" s="88">
        <f t="shared" si="0"/>
        <v>432.54</v>
      </c>
      <c r="L7" s="88" t="s">
        <v>113</v>
      </c>
      <c r="M7" s="88"/>
    </row>
    <row r="8" spans="2:13" x14ac:dyDescent="0.3">
      <c r="B8" s="86" t="s">
        <v>121</v>
      </c>
      <c r="J8" s="92">
        <v>6</v>
      </c>
      <c r="K8" s="88">
        <f t="shared" si="0"/>
        <v>432.54</v>
      </c>
      <c r="L8" s="88" t="s">
        <v>113</v>
      </c>
      <c r="M8" s="88"/>
    </row>
    <row r="9" spans="2:13" x14ac:dyDescent="0.3">
      <c r="J9" s="92">
        <v>7</v>
      </c>
      <c r="K9" s="88">
        <f t="shared" si="0"/>
        <v>432.54</v>
      </c>
      <c r="L9" s="88">
        <v>456.18</v>
      </c>
      <c r="M9" s="88"/>
    </row>
    <row r="10" spans="2:13" x14ac:dyDescent="0.3">
      <c r="J10" s="92">
        <v>8</v>
      </c>
      <c r="K10" s="88">
        <f t="shared" si="0"/>
        <v>432.54</v>
      </c>
      <c r="L10" s="88">
        <v>456.18</v>
      </c>
      <c r="M10" s="88"/>
    </row>
    <row r="11" spans="2:13" x14ac:dyDescent="0.3">
      <c r="J11" s="92">
        <v>9</v>
      </c>
      <c r="K11" s="88">
        <f t="shared" si="0"/>
        <v>432.54</v>
      </c>
      <c r="L11" s="88">
        <v>456.18</v>
      </c>
      <c r="M11" s="88"/>
    </row>
    <row r="12" spans="2:13" x14ac:dyDescent="0.3">
      <c r="J12" s="92">
        <v>10</v>
      </c>
      <c r="K12" s="88">
        <f t="shared" si="0"/>
        <v>432.54</v>
      </c>
      <c r="L12" s="88">
        <v>456.18</v>
      </c>
      <c r="M12" s="88"/>
    </row>
    <row r="13" spans="2:13" x14ac:dyDescent="0.3">
      <c r="J13" s="92">
        <v>11</v>
      </c>
      <c r="K13" s="88">
        <f t="shared" si="0"/>
        <v>432.54</v>
      </c>
      <c r="L13" s="88">
        <v>456.18</v>
      </c>
      <c r="M13" s="88"/>
    </row>
    <row r="14" spans="2:13" x14ac:dyDescent="0.3">
      <c r="J14" s="92">
        <v>12</v>
      </c>
      <c r="K14" s="88">
        <f t="shared" si="0"/>
        <v>432.54</v>
      </c>
      <c r="L14" s="88">
        <v>456.18</v>
      </c>
      <c r="M14" s="88"/>
    </row>
    <row r="15" spans="2:13" x14ac:dyDescent="0.3">
      <c r="J15" s="94" t="s">
        <v>114</v>
      </c>
      <c r="K15" s="95">
        <f>SUM(K3:K14)</f>
        <v>5190.4800000000005</v>
      </c>
      <c r="L15" s="96">
        <f>SUM(L3:L14)</f>
        <v>2737.08</v>
      </c>
      <c r="M15" s="96"/>
    </row>
    <row r="17" spans="10:13" ht="28.8" x14ac:dyDescent="0.3">
      <c r="J17" s="89" t="s">
        <v>109</v>
      </c>
      <c r="K17" s="89" t="s">
        <v>83</v>
      </c>
      <c r="L17" s="89" t="s">
        <v>112</v>
      </c>
      <c r="M17" s="89" t="s">
        <v>122</v>
      </c>
    </row>
    <row r="18" spans="10:13" x14ac:dyDescent="0.3">
      <c r="J18" s="92">
        <v>13</v>
      </c>
      <c r="K18" s="87">
        <f>IF(M18*4.9%&lt;432.54, 432.54, M18*4.9%)</f>
        <v>432.54</v>
      </c>
      <c r="L18" s="93">
        <v>456.18</v>
      </c>
      <c r="M18" s="88"/>
    </row>
    <row r="19" spans="10:13" x14ac:dyDescent="0.3">
      <c r="J19" s="92">
        <v>14</v>
      </c>
      <c r="K19" s="87">
        <f t="shared" ref="K19:K29" si="1">IF(M19*4.9%&lt;432.54, 432.54, M19*4.9%)</f>
        <v>432.54</v>
      </c>
      <c r="L19" s="93">
        <v>456.18</v>
      </c>
      <c r="M19" s="88"/>
    </row>
    <row r="20" spans="10:13" x14ac:dyDescent="0.3">
      <c r="J20" s="92">
        <v>15</v>
      </c>
      <c r="K20" s="87">
        <f t="shared" si="1"/>
        <v>432.54</v>
      </c>
      <c r="L20" s="93">
        <v>456.18</v>
      </c>
      <c r="M20" s="88"/>
    </row>
    <row r="21" spans="10:13" x14ac:dyDescent="0.3">
      <c r="J21" s="92">
        <v>16</v>
      </c>
      <c r="K21" s="87">
        <f t="shared" si="1"/>
        <v>432.54</v>
      </c>
      <c r="L21" s="93">
        <v>456.18</v>
      </c>
      <c r="M21" s="88"/>
    </row>
    <row r="22" spans="10:13" x14ac:dyDescent="0.3">
      <c r="J22" s="92">
        <v>17</v>
      </c>
      <c r="K22" s="87">
        <f t="shared" si="1"/>
        <v>432.54</v>
      </c>
      <c r="L22" s="93">
        <v>456.18</v>
      </c>
      <c r="M22" s="88"/>
    </row>
    <row r="23" spans="10:13" x14ac:dyDescent="0.3">
      <c r="J23" s="92">
        <v>18</v>
      </c>
      <c r="K23" s="87">
        <f t="shared" si="1"/>
        <v>432.54</v>
      </c>
      <c r="L23" s="93">
        <v>456.18</v>
      </c>
      <c r="M23" s="88"/>
    </row>
    <row r="24" spans="10:13" x14ac:dyDescent="0.3">
      <c r="J24" s="92">
        <v>19</v>
      </c>
      <c r="K24" s="87">
        <f t="shared" si="1"/>
        <v>432.54</v>
      </c>
      <c r="L24" s="93">
        <v>456.18</v>
      </c>
      <c r="M24" s="88"/>
    </row>
    <row r="25" spans="10:13" x14ac:dyDescent="0.3">
      <c r="J25" s="92">
        <v>20</v>
      </c>
      <c r="K25" s="87">
        <f t="shared" si="1"/>
        <v>432.54</v>
      </c>
      <c r="L25" s="93">
        <v>456.18</v>
      </c>
      <c r="M25" s="88"/>
    </row>
    <row r="26" spans="10:13" x14ac:dyDescent="0.3">
      <c r="J26" s="92">
        <v>21</v>
      </c>
      <c r="K26" s="87">
        <f t="shared" si="1"/>
        <v>432.54</v>
      </c>
      <c r="L26" s="93">
        <v>456.18</v>
      </c>
      <c r="M26" s="88"/>
    </row>
    <row r="27" spans="10:13" x14ac:dyDescent="0.3">
      <c r="J27" s="92">
        <v>22</v>
      </c>
      <c r="K27" s="87">
        <f t="shared" si="1"/>
        <v>432.54</v>
      </c>
      <c r="L27" s="93">
        <v>456.18</v>
      </c>
      <c r="M27" s="88"/>
    </row>
    <row r="28" spans="10:13" x14ac:dyDescent="0.3">
      <c r="J28" s="92">
        <v>23</v>
      </c>
      <c r="K28" s="87">
        <f t="shared" si="1"/>
        <v>432.54</v>
      </c>
      <c r="L28" s="93">
        <v>456.18</v>
      </c>
      <c r="M28" s="88"/>
    </row>
    <row r="29" spans="10:13" x14ac:dyDescent="0.3">
      <c r="J29" s="92">
        <v>24</v>
      </c>
      <c r="K29" s="87">
        <f t="shared" si="1"/>
        <v>432.54</v>
      </c>
      <c r="L29" s="93">
        <v>456.18</v>
      </c>
      <c r="M29" s="88"/>
    </row>
    <row r="30" spans="10:13" x14ac:dyDescent="0.3">
      <c r="J30" s="94" t="s">
        <v>114</v>
      </c>
      <c r="K30" s="95">
        <f>SUM(K18:K29)</f>
        <v>5190.4800000000005</v>
      </c>
      <c r="L30" s="96">
        <f>SUM(L18:L29)</f>
        <v>5474.1600000000008</v>
      </c>
      <c r="M30" s="96"/>
    </row>
    <row r="32" spans="10:13" ht="28.8" x14ac:dyDescent="0.3">
      <c r="J32" s="89" t="s">
        <v>109</v>
      </c>
      <c r="K32" s="90" t="s">
        <v>83</v>
      </c>
      <c r="L32" s="91" t="s">
        <v>112</v>
      </c>
      <c r="M32" s="90" t="s">
        <v>122</v>
      </c>
    </row>
    <row r="33" spans="10:13" x14ac:dyDescent="0.3">
      <c r="J33" s="92">
        <v>25</v>
      </c>
      <c r="K33" s="87">
        <f>IF(M33*4.9%&lt;432.54, 432.54, M33*4.9%)</f>
        <v>432.54</v>
      </c>
      <c r="L33" s="93">
        <v>442.9</v>
      </c>
      <c r="M33" s="88"/>
    </row>
    <row r="34" spans="10:13" x14ac:dyDescent="0.3">
      <c r="J34" s="92">
        <v>26</v>
      </c>
      <c r="K34" s="87">
        <f t="shared" ref="K34:K44" si="2">IF(M34*4.9%&lt;432.54, 432.54, M34*4.9%)</f>
        <v>432.54</v>
      </c>
      <c r="L34" s="93">
        <v>442.9</v>
      </c>
      <c r="M34" s="88"/>
    </row>
    <row r="35" spans="10:13" x14ac:dyDescent="0.3">
      <c r="J35" s="92">
        <v>27</v>
      </c>
      <c r="K35" s="87">
        <f t="shared" si="2"/>
        <v>432.54</v>
      </c>
      <c r="L35" s="93">
        <v>442.9</v>
      </c>
      <c r="M35" s="88"/>
    </row>
    <row r="36" spans="10:13" x14ac:dyDescent="0.3">
      <c r="J36" s="92">
        <v>28</v>
      </c>
      <c r="K36" s="87">
        <f t="shared" si="2"/>
        <v>432.54</v>
      </c>
      <c r="L36" s="93">
        <v>442.9</v>
      </c>
      <c r="M36" s="88"/>
    </row>
    <row r="37" spans="10:13" x14ac:dyDescent="0.3">
      <c r="J37" s="92">
        <v>29</v>
      </c>
      <c r="K37" s="87">
        <f t="shared" si="2"/>
        <v>432.54</v>
      </c>
      <c r="L37" s="93">
        <v>442.9</v>
      </c>
      <c r="M37" s="88"/>
    </row>
    <row r="38" spans="10:13" x14ac:dyDescent="0.3">
      <c r="J38" s="92">
        <v>30</v>
      </c>
      <c r="K38" s="87">
        <f t="shared" si="2"/>
        <v>432.54</v>
      </c>
      <c r="L38" s="93">
        <v>442.9</v>
      </c>
      <c r="M38" s="88"/>
    </row>
    <row r="39" spans="10:13" x14ac:dyDescent="0.3">
      <c r="J39" s="92">
        <v>31</v>
      </c>
      <c r="K39" s="87">
        <f t="shared" si="2"/>
        <v>432.54</v>
      </c>
      <c r="L39" s="93">
        <v>1788.29</v>
      </c>
      <c r="M39" s="88"/>
    </row>
    <row r="40" spans="10:13" x14ac:dyDescent="0.3">
      <c r="J40" s="92">
        <v>32</v>
      </c>
      <c r="K40" s="87">
        <f t="shared" si="2"/>
        <v>432.54</v>
      </c>
      <c r="L40" s="93">
        <v>1788.29</v>
      </c>
      <c r="M40" s="88"/>
    </row>
    <row r="41" spans="10:13" x14ac:dyDescent="0.3">
      <c r="J41" s="92">
        <v>33</v>
      </c>
      <c r="K41" s="87">
        <f t="shared" si="2"/>
        <v>432.54</v>
      </c>
      <c r="L41" s="93">
        <v>1788.29</v>
      </c>
      <c r="M41" s="88"/>
    </row>
    <row r="42" spans="10:13" x14ac:dyDescent="0.3">
      <c r="J42" s="92">
        <v>34</v>
      </c>
      <c r="K42" s="87">
        <f t="shared" si="2"/>
        <v>432.54</v>
      </c>
      <c r="L42" s="93">
        <v>1788.29</v>
      </c>
      <c r="M42" s="88"/>
    </row>
    <row r="43" spans="10:13" x14ac:dyDescent="0.3">
      <c r="J43" s="92">
        <v>35</v>
      </c>
      <c r="K43" s="87">
        <f t="shared" si="2"/>
        <v>432.54</v>
      </c>
      <c r="L43" s="93">
        <v>1788.29</v>
      </c>
      <c r="M43" s="88"/>
    </row>
    <row r="44" spans="10:13" x14ac:dyDescent="0.3">
      <c r="J44" s="92">
        <v>36</v>
      </c>
      <c r="K44" s="87">
        <f t="shared" si="2"/>
        <v>432.54</v>
      </c>
      <c r="L44" s="93">
        <v>1788.29</v>
      </c>
      <c r="M44" s="88"/>
    </row>
    <row r="45" spans="10:13" x14ac:dyDescent="0.3">
      <c r="J45" s="94" t="s">
        <v>114</v>
      </c>
      <c r="K45" s="95">
        <f>SUM(K33:K44)</f>
        <v>5190.4800000000005</v>
      </c>
      <c r="L45" s="96">
        <f>SUM(L33:L44)</f>
        <v>13387.140000000003</v>
      </c>
      <c r="M45" s="96"/>
    </row>
  </sheetData>
  <mergeCells count="1">
    <mergeCell ref="B2:E2"/>
  </mergeCells>
  <hyperlinks>
    <hyperlink ref="B8" r:id="rId1" xr:uid="{E87202F6-35D2-4D4E-B9FE-C3D5E5DCD1DF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B546-4B03-4A64-9934-D933B077A342}">
  <dimension ref="A1"/>
  <sheetViews>
    <sheetView tabSelected="1" workbookViewId="0">
      <selection activeCell="H25" sqref="H2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9695-BE6A-4583-B64D-2D9B2190DE17}">
  <dimension ref="B2:F7"/>
  <sheetViews>
    <sheetView workbookViewId="0">
      <selection activeCell="J20" sqref="J20"/>
    </sheetView>
  </sheetViews>
  <sheetFormatPr defaultRowHeight="14.4" x14ac:dyDescent="0.3"/>
  <cols>
    <col min="2" max="2" width="22.21875" bestFit="1" customWidth="1"/>
    <col min="4" max="4" width="10.21875" bestFit="1" customWidth="1"/>
    <col min="5" max="5" width="17.21875" bestFit="1" customWidth="1"/>
    <col min="6" max="6" width="20.5546875" bestFit="1" customWidth="1"/>
  </cols>
  <sheetData>
    <row r="2" spans="2:6" x14ac:dyDescent="0.3">
      <c r="B2" s="134" t="s">
        <v>85</v>
      </c>
      <c r="C2" s="135"/>
      <c r="D2" s="135"/>
      <c r="E2" s="135"/>
      <c r="F2" s="136"/>
    </row>
    <row r="3" spans="2:6" ht="25.2" x14ac:dyDescent="0.3">
      <c r="B3" s="76"/>
      <c r="C3" s="77" t="s">
        <v>86</v>
      </c>
      <c r="D3" s="77" t="s">
        <v>87</v>
      </c>
      <c r="E3" s="77" t="s">
        <v>88</v>
      </c>
      <c r="F3" s="77" t="s">
        <v>101</v>
      </c>
    </row>
    <row r="4" spans="2:6" x14ac:dyDescent="0.3">
      <c r="B4" s="78" t="s">
        <v>89</v>
      </c>
      <c r="C4" s="73">
        <v>0.2</v>
      </c>
      <c r="D4" s="74">
        <v>20000</v>
      </c>
      <c r="E4" s="74">
        <f>D4*C4</f>
        <v>4000</v>
      </c>
      <c r="F4" s="74">
        <f>E4/12</f>
        <v>333.33333333333331</v>
      </c>
    </row>
    <row r="5" spans="2:6" ht="14.55" customHeight="1" x14ac:dyDescent="0.3">
      <c r="B5" s="78" t="s">
        <v>90</v>
      </c>
      <c r="C5" s="73">
        <v>0.2</v>
      </c>
      <c r="D5" s="74">
        <v>10000</v>
      </c>
      <c r="E5" s="74">
        <f t="shared" ref="E5:E6" si="0">D5*C5</f>
        <v>2000</v>
      </c>
      <c r="F5" s="74">
        <f t="shared" ref="F5:F6" si="1">E5/12</f>
        <v>166.66666666666666</v>
      </c>
    </row>
    <row r="6" spans="2:6" x14ac:dyDescent="0.3">
      <c r="B6" s="78" t="s">
        <v>91</v>
      </c>
      <c r="C6" s="73">
        <v>0.2</v>
      </c>
      <c r="D6" s="74">
        <v>6000</v>
      </c>
      <c r="E6" s="74">
        <f t="shared" si="0"/>
        <v>1200</v>
      </c>
      <c r="F6" s="74">
        <f t="shared" si="1"/>
        <v>100</v>
      </c>
    </row>
    <row r="7" spans="2:6" x14ac:dyDescent="0.3">
      <c r="E7" s="75" t="s">
        <v>92</v>
      </c>
      <c r="F7" s="75">
        <f>SUM(F4:F6)</f>
        <v>600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2450-63FF-4D3F-B415-DB765A63DCA7}">
  <dimension ref="C3:G10"/>
  <sheetViews>
    <sheetView workbookViewId="0">
      <selection activeCell="D5" sqref="D5"/>
    </sheetView>
  </sheetViews>
  <sheetFormatPr defaultRowHeight="14.4" x14ac:dyDescent="0.3"/>
  <cols>
    <col min="3" max="3" width="25.77734375" bestFit="1" customWidth="1"/>
    <col min="4" max="5" width="15.44140625" customWidth="1"/>
    <col min="6" max="6" width="22" bestFit="1" customWidth="1"/>
    <col min="7" max="7" width="13.44140625" customWidth="1"/>
  </cols>
  <sheetData>
    <row r="3" spans="3:7" x14ac:dyDescent="0.3">
      <c r="C3" s="134" t="s">
        <v>93</v>
      </c>
      <c r="D3" s="135"/>
      <c r="E3" s="135"/>
      <c r="F3" s="135"/>
      <c r="G3" s="136"/>
    </row>
    <row r="4" spans="3:7" ht="25.2" x14ac:dyDescent="0.3">
      <c r="C4" s="76"/>
      <c r="D4" s="82" t="s">
        <v>94</v>
      </c>
      <c r="E4" s="82" t="s">
        <v>95</v>
      </c>
      <c r="F4" s="82" t="s">
        <v>96</v>
      </c>
      <c r="G4" s="82" t="s">
        <v>97</v>
      </c>
    </row>
    <row r="5" spans="3:7" x14ac:dyDescent="0.3">
      <c r="C5" s="78" t="s">
        <v>98</v>
      </c>
      <c r="D5" s="83">
        <v>8000</v>
      </c>
      <c r="E5" s="74">
        <v>5783.91</v>
      </c>
      <c r="F5" s="74">
        <v>9638.4</v>
      </c>
      <c r="G5" s="74">
        <f>F5*12</f>
        <v>115660.79999999999</v>
      </c>
    </row>
    <row r="6" spans="3:7" x14ac:dyDescent="0.3">
      <c r="C6" s="78" t="s">
        <v>99</v>
      </c>
      <c r="D6" s="83"/>
      <c r="E6" s="74"/>
      <c r="F6" s="74">
        <v>0</v>
      </c>
      <c r="G6" s="74">
        <f t="shared" ref="G6:G7" si="0">F6*12</f>
        <v>0</v>
      </c>
    </row>
    <row r="7" spans="3:7" x14ac:dyDescent="0.3">
      <c r="C7" s="78" t="s">
        <v>100</v>
      </c>
      <c r="D7" s="83"/>
      <c r="E7" s="79"/>
      <c r="F7" s="79">
        <v>0</v>
      </c>
      <c r="G7" s="74">
        <f t="shared" si="0"/>
        <v>0</v>
      </c>
    </row>
    <row r="8" spans="3:7" x14ac:dyDescent="0.3">
      <c r="D8" s="84"/>
      <c r="E8" s="80"/>
      <c r="F8" s="81"/>
      <c r="G8" s="81"/>
    </row>
    <row r="10" spans="3:7" x14ac:dyDescent="0.3">
      <c r="C10" s="86" t="s">
        <v>107</v>
      </c>
    </row>
  </sheetData>
  <mergeCells count="1">
    <mergeCell ref="C3:G3"/>
  </mergeCells>
  <hyperlinks>
    <hyperlink ref="C10" r:id="rId1" xr:uid="{EB0FB7BC-4F2E-4E15-8036-5608C55C29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Część finansowa (pusty)</vt:lpstr>
      <vt:lpstr>Część finansowa </vt:lpstr>
      <vt:lpstr>ZUS</vt:lpstr>
      <vt:lpstr>Opodatkowanie wg. rodzaju </vt:lpstr>
      <vt:lpstr>Amortyzacja</vt:lpstr>
      <vt:lpstr>Wynagrodzenie pracownika</vt:lpstr>
      <vt:lpstr>'Część finansowa '!Obszar_wydruku</vt:lpstr>
      <vt:lpstr>'Część finansowa (pusty)'!Obszar_wydruku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LCB</cp:lastModifiedBy>
  <cp:lastPrinted>2025-03-25T11:01:49Z</cp:lastPrinted>
  <dcterms:created xsi:type="dcterms:W3CDTF">2012-10-18T05:53:32Z</dcterms:created>
  <dcterms:modified xsi:type="dcterms:W3CDTF">2026-02-19T10:31:05Z</dcterms:modified>
</cp:coreProperties>
</file>